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2990" activeTab="0"/>
  </bookViews>
  <sheets>
    <sheet name="MLB09" sheetId="1" r:id="rId1"/>
    <sheet name="MLB08" sheetId="2" r:id="rId2"/>
    <sheet name="NBA09" sheetId="3" r:id="rId3"/>
    <sheet name="NBA08" sheetId="4" r:id="rId4"/>
    <sheet name="NFL09" sheetId="5" r:id="rId5"/>
    <sheet name="NFL08" sheetId="6" r:id="rId6"/>
    <sheet name="NHL09" sheetId="7" r:id="rId7"/>
    <sheet name="NHL08" sheetId="8" r:id="rId8"/>
  </sheets>
  <definedNames/>
  <calcPr fullCalcOnLoad="1"/>
</workbook>
</file>

<file path=xl/sharedStrings.xml><?xml version="1.0" encoding="utf-8"?>
<sst xmlns="http://schemas.openxmlformats.org/spreadsheetml/2006/main" count="428" uniqueCount="145">
  <si>
    <t>New York Yankees</t>
  </si>
  <si>
    <t>Team Value</t>
  </si>
  <si>
    <t>New York Mets</t>
  </si>
  <si>
    <t>Boston Red Sox</t>
  </si>
  <si>
    <t>Los Angeles Dodgers</t>
  </si>
  <si>
    <t>Chicago Cubs</t>
  </si>
  <si>
    <t>Los Angeles Angels of Anaheim</t>
  </si>
  <si>
    <t>Philadelphia Phillies</t>
  </si>
  <si>
    <t>St Louis Cardinals</t>
  </si>
  <si>
    <t>San Francisco Giants</t>
  </si>
  <si>
    <t>Chicago White Sox</t>
  </si>
  <si>
    <t>Atlanta Braves</t>
  </si>
  <si>
    <t>Houston Astros</t>
  </si>
  <si>
    <t>Seattle Mariners</t>
  </si>
  <si>
    <t>Washington Nationals</t>
  </si>
  <si>
    <t>Texas Rangers</t>
  </si>
  <si>
    <t>San Diego Padres</t>
  </si>
  <si>
    <t>Baltimore Orioles</t>
  </si>
  <si>
    <t>Cleveland Indians</t>
  </si>
  <si>
    <t>Arizona Diamondbacks</t>
  </si>
  <si>
    <t>Colorado Rockies</t>
  </si>
  <si>
    <t>Detroit Tigers</t>
  </si>
  <si>
    <t>Minnesota Twins</t>
  </si>
  <si>
    <t>Toronto Blue Jays</t>
  </si>
  <si>
    <t>Milwaukee Brewers</t>
  </si>
  <si>
    <t>Cincinnati Reds</t>
  </si>
  <si>
    <t>Tampa Bay Rays</t>
  </si>
  <si>
    <t>Oakland Athletics</t>
  </si>
  <si>
    <t>Kansas City Royals</t>
  </si>
  <si>
    <t>Pittsburgh Pirates</t>
  </si>
  <si>
    <t>Florida Marlins</t>
  </si>
  <si>
    <t>Dallas Cowboys</t>
  </si>
  <si>
    <t>Washington Redskins</t>
  </si>
  <si>
    <t>New England Patriots</t>
  </si>
  <si>
    <t>New York Giants</t>
  </si>
  <si>
    <t>New York Jets</t>
  </si>
  <si>
    <t>Houston Texans</t>
  </si>
  <si>
    <t>Philadelphia Eagles</t>
  </si>
  <si>
    <t>Tampa Bay Buccaneers</t>
  </si>
  <si>
    <t>Chicago Bears</t>
  </si>
  <si>
    <t>Denver Broncos</t>
  </si>
  <si>
    <t>Baltimore Ravens</t>
  </si>
  <si>
    <t>Carolina Panthers</t>
  </si>
  <si>
    <t>Cleveland Browns</t>
  </si>
  <si>
    <t>Kansas City Chiefs</t>
  </si>
  <si>
    <t>Indianapolis Colts</t>
  </si>
  <si>
    <t>Pittsburgh Steelers</t>
  </si>
  <si>
    <t>Green Bay Packers</t>
  </si>
  <si>
    <t>Miami Dolphins</t>
  </si>
  <si>
    <t>Tennessee Titans</t>
  </si>
  <si>
    <t>Seattle Seahawks</t>
  </si>
  <si>
    <t>Cincinnati Bengals</t>
  </si>
  <si>
    <t>New Orleans Saints</t>
  </si>
  <si>
    <t>Arizona Cardinals</t>
  </si>
  <si>
    <t>San Diego Chargers</t>
  </si>
  <si>
    <t>St Louis Rams</t>
  </si>
  <si>
    <t>Buffalo Bills</t>
  </si>
  <si>
    <t>San Francisco 49ers</t>
  </si>
  <si>
    <t>Detroit Lions</t>
  </si>
  <si>
    <t>Jacksonville Jaguars</t>
  </si>
  <si>
    <t>Atlanta Falcons</t>
  </si>
  <si>
    <t>Minnesota Vikings</t>
  </si>
  <si>
    <t>Oakland Raiders</t>
  </si>
  <si>
    <t>Toronto Maple Leafs</t>
  </si>
  <si>
    <t>New York Rangers</t>
  </si>
  <si>
    <t>Montreal Canadiens</t>
  </si>
  <si>
    <t>Detroit Red Wings</t>
  </si>
  <si>
    <t>Philadelphia Flyers</t>
  </si>
  <si>
    <t>Dallas Stars</t>
  </si>
  <si>
    <t>Boston Bruins</t>
  </si>
  <si>
    <t>Vancouver Canucks</t>
  </si>
  <si>
    <t>Colorado Avalanche</t>
  </si>
  <si>
    <t>New Jersey Devils</t>
  </si>
  <si>
    <t>Minnesota Wild</t>
  </si>
  <si>
    <t>Los Angeles Kings</t>
  </si>
  <si>
    <t>Ottawa Senators</t>
  </si>
  <si>
    <t>Chicago Blackhawks</t>
  </si>
  <si>
    <t>Calgary Flames</t>
  </si>
  <si>
    <t>Anaheim Ducks</t>
  </si>
  <si>
    <t>Tampa Bay Lightning</t>
  </si>
  <si>
    <t>Pittsburgh Penguins</t>
  </si>
  <si>
    <t>San Jose Sharks</t>
  </si>
  <si>
    <t>Edmonton Oilers</t>
  </si>
  <si>
    <t>Buffalo Sabres</t>
  </si>
  <si>
    <t>Carolina Hurricanes</t>
  </si>
  <si>
    <t>Nashville Predators</t>
  </si>
  <si>
    <t>Florida Panthers</t>
  </si>
  <si>
    <t>St Louis Blues</t>
  </si>
  <si>
    <t>Washington Capitals</t>
  </si>
  <si>
    <t>Atlanta Thrashers</t>
  </si>
  <si>
    <t>Columbus Blue Jackets</t>
  </si>
  <si>
    <t>New York Islanders</t>
  </si>
  <si>
    <t>Phoenix Coyotes</t>
  </si>
  <si>
    <t>New York Knicks</t>
  </si>
  <si>
    <t>Los Angeles Lakers</t>
  </si>
  <si>
    <t>Chicago Bulls</t>
  </si>
  <si>
    <t>Detroit Pistons</t>
  </si>
  <si>
    <t>Cleveland Cavaliers</t>
  </si>
  <si>
    <t>Houston Rockets</t>
  </si>
  <si>
    <t>Dallas Mavericks</t>
  </si>
  <si>
    <t>Phoenix Suns</t>
  </si>
  <si>
    <t>Boston Celtics</t>
  </si>
  <si>
    <t>San Antonio Spurs</t>
  </si>
  <si>
    <t>Toronto Raptors</t>
  </si>
  <si>
    <t>Miami Heat</t>
  </si>
  <si>
    <t>Philadelphia 76ers</t>
  </si>
  <si>
    <t>Utah Jazz</t>
  </si>
  <si>
    <t>Washington Wizards</t>
  </si>
  <si>
    <t>Sacramento Kings</t>
  </si>
  <si>
    <t>Orlando Magic</t>
  </si>
  <si>
    <t>Golden State Warriors</t>
  </si>
  <si>
    <t>Denver Nuggets</t>
  </si>
  <si>
    <t>Portland Trail Blazers</t>
  </si>
  <si>
    <t>Atlanta Hawks</t>
  </si>
  <si>
    <t>Indiana Pacers</t>
  </si>
  <si>
    <t>Minnesota Timberwolves</t>
  </si>
  <si>
    <t>Oklahoma City Thunder</t>
  </si>
  <si>
    <t>Los Angeles Clippers</t>
  </si>
  <si>
    <t>New Jersey Nets</t>
  </si>
  <si>
    <t>Memphis Grizzlies</t>
  </si>
  <si>
    <t>New Orleans Hornets</t>
  </si>
  <si>
    <t>Charlotte Bobcats</t>
  </si>
  <si>
    <t>Milwaukee Bucks</t>
  </si>
  <si>
    <t>Rev Mult</t>
  </si>
  <si>
    <t>%Rev</t>
  </si>
  <si>
    <t>%Tot</t>
  </si>
  <si>
    <t>Inc Mult</t>
  </si>
  <si>
    <t>Debt/ Value</t>
  </si>
  <si>
    <t>Rev</t>
  </si>
  <si>
    <t>Gate</t>
  </si>
  <si>
    <t>Player Exp</t>
  </si>
  <si>
    <t>Other Exp</t>
  </si>
  <si>
    <t>Tot Exp</t>
  </si>
  <si>
    <t>Average</t>
  </si>
  <si>
    <t>StDev</t>
  </si>
  <si>
    <t>Coeff of Var</t>
  </si>
  <si>
    <t>25th %tile</t>
  </si>
  <si>
    <t>Median</t>
  </si>
  <si>
    <t>75th %tile</t>
  </si>
  <si>
    <t>IQ/M</t>
  </si>
  <si>
    <t>Max</t>
  </si>
  <si>
    <t>Min</t>
  </si>
  <si>
    <t>Range</t>
  </si>
  <si>
    <t>Oper Inc</t>
  </si>
  <si>
    <t>Tix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</si>
</sst>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17" applyNumberFormat="1" applyAlignment="1">
      <alignment/>
    </xf>
    <xf numFmtId="165" fontId="0" fillId="0" borderId="0" xfId="17" applyNumberForma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 horizontal="center" wrapText="1"/>
    </xf>
    <xf numFmtId="165" fontId="2" fillId="0" borderId="0" xfId="17" applyNumberFormat="1" applyFont="1" applyAlignment="1">
      <alignment horizontal="center" wrapText="1"/>
    </xf>
    <xf numFmtId="9" fontId="2" fillId="0" borderId="0" xfId="19" applyFont="1" applyAlignment="1">
      <alignment horizontal="center" wrapText="1"/>
    </xf>
    <xf numFmtId="164" fontId="2" fillId="0" borderId="0" xfId="17" applyNumberFormat="1" applyFont="1" applyAlignment="1">
      <alignment horizontal="center" wrapText="1"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9" fontId="0" fillId="0" borderId="1" xfId="19" applyBorder="1" applyAlignment="1">
      <alignment/>
    </xf>
    <xf numFmtId="164" fontId="0" fillId="0" borderId="1" xfId="17" applyNumberFormat="1" applyBorder="1" applyAlignment="1">
      <alignment/>
    </xf>
    <xf numFmtId="43" fontId="0" fillId="0" borderId="1" xfId="15" applyBorder="1" applyAlignment="1">
      <alignment/>
    </xf>
    <xf numFmtId="166" fontId="0" fillId="0" borderId="1" xfId="15" applyNumberFormat="1" applyBorder="1" applyAlignment="1">
      <alignment/>
    </xf>
    <xf numFmtId="167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43" fontId="0" fillId="0" borderId="2" xfId="15" applyBorder="1" applyAlignment="1">
      <alignment/>
    </xf>
    <xf numFmtId="0" fontId="2" fillId="0" borderId="1" xfId="0" applyFont="1" applyBorder="1" applyAlignment="1">
      <alignment horizontal="right"/>
    </xf>
    <xf numFmtId="9" fontId="0" fillId="0" borderId="1" xfId="19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2" max="2" width="7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7" width="6.140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5" width="7.28125" style="1" bestFit="1" customWidth="1"/>
    <col min="16" max="16" width="5.7109375" style="1" bestFit="1" customWidth="1"/>
    <col min="17" max="17" width="0.85546875" style="1" customWidth="1"/>
    <col min="18" max="18" width="5.7109375" style="2" bestFit="1" customWidth="1"/>
  </cols>
  <sheetData>
    <row r="1" spans="1:18" ht="25.5">
      <c r="A1" s="4">
        <v>2009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0</v>
      </c>
      <c r="B2" s="9">
        <v>1600</v>
      </c>
      <c r="C2" s="13">
        <v>3.6281179138321997</v>
      </c>
      <c r="D2" s="10">
        <v>0.89</v>
      </c>
      <c r="E2" s="10"/>
      <c r="F2" s="9">
        <v>441</v>
      </c>
      <c r="G2" s="9">
        <v>319</v>
      </c>
      <c r="H2" s="10">
        <v>0.7233560090702947</v>
      </c>
      <c r="I2" s="10"/>
      <c r="J2" s="9">
        <v>240</v>
      </c>
      <c r="K2" s="10">
        <v>0.5767844268204758</v>
      </c>
      <c r="L2" s="9">
        <v>176.1</v>
      </c>
      <c r="M2" s="9">
        <v>416.1</v>
      </c>
      <c r="N2" s="9"/>
      <c r="O2" s="11">
        <v>24.9</v>
      </c>
      <c r="P2" s="14">
        <v>64.2570281124498</v>
      </c>
      <c r="Q2" s="14"/>
      <c r="R2" s="9">
        <v>67</v>
      </c>
    </row>
    <row r="3" spans="1:18" ht="12.75">
      <c r="A3" s="8" t="s">
        <v>3</v>
      </c>
      <c r="B3" s="9">
        <v>870</v>
      </c>
      <c r="C3" s="13">
        <v>3.2706766917293235</v>
      </c>
      <c r="D3" s="10">
        <v>0.28</v>
      </c>
      <c r="E3" s="10"/>
      <c r="F3" s="9">
        <v>266</v>
      </c>
      <c r="G3" s="9">
        <v>171</v>
      </c>
      <c r="H3" s="10">
        <v>0.6428571428571429</v>
      </c>
      <c r="I3" s="10"/>
      <c r="J3" s="9">
        <v>145</v>
      </c>
      <c r="K3" s="10">
        <v>0.6415929203539823</v>
      </c>
      <c r="L3" s="9">
        <v>81</v>
      </c>
      <c r="M3" s="9">
        <v>226</v>
      </c>
      <c r="N3" s="9"/>
      <c r="O3" s="11">
        <v>40</v>
      </c>
      <c r="P3" s="14">
        <v>21.75</v>
      </c>
      <c r="Q3" s="14"/>
      <c r="R3" s="9">
        <v>50</v>
      </c>
    </row>
    <row r="4" spans="1:18" ht="12.75">
      <c r="A4" s="8" t="s">
        <v>2</v>
      </c>
      <c r="B4" s="9">
        <v>858</v>
      </c>
      <c r="C4" s="13">
        <v>3.201492537313433</v>
      </c>
      <c r="D4" s="10">
        <v>0.81</v>
      </c>
      <c r="E4" s="10"/>
      <c r="F4" s="9">
        <v>268</v>
      </c>
      <c r="G4" s="9">
        <v>164</v>
      </c>
      <c r="H4" s="10">
        <v>0.6119402985074627</v>
      </c>
      <c r="I4" s="10"/>
      <c r="J4" s="9">
        <v>152</v>
      </c>
      <c r="K4" s="10">
        <v>0.6286186931348221</v>
      </c>
      <c r="L4" s="9">
        <v>89.8</v>
      </c>
      <c r="M4" s="9">
        <v>241.8</v>
      </c>
      <c r="N4" s="9"/>
      <c r="O4" s="11">
        <v>26.2</v>
      </c>
      <c r="P4" s="14">
        <v>32.74809160305344</v>
      </c>
      <c r="Q4" s="14"/>
      <c r="R4" s="9">
        <v>37</v>
      </c>
    </row>
    <row r="5" spans="1:18" ht="12.75">
      <c r="A5" s="8" t="s">
        <v>4</v>
      </c>
      <c r="B5" s="9">
        <v>727</v>
      </c>
      <c r="C5" s="13">
        <v>2.9433198380566803</v>
      </c>
      <c r="D5" s="10">
        <v>0.58</v>
      </c>
      <c r="E5" s="10"/>
      <c r="F5" s="9">
        <v>247</v>
      </c>
      <c r="G5" s="9">
        <v>116</v>
      </c>
      <c r="H5" s="10">
        <v>0.46963562753036436</v>
      </c>
      <c r="I5" s="10"/>
      <c r="J5" s="9">
        <v>125</v>
      </c>
      <c r="K5" s="10">
        <v>0.584385226741468</v>
      </c>
      <c r="L5" s="9">
        <v>88.9</v>
      </c>
      <c r="M5" s="9">
        <v>213.9</v>
      </c>
      <c r="N5" s="9"/>
      <c r="O5" s="11">
        <v>33.1</v>
      </c>
      <c r="P5" s="14">
        <v>21.963746223564954</v>
      </c>
      <c r="Q5" s="14"/>
      <c r="R5" s="9">
        <v>30</v>
      </c>
    </row>
    <row r="6" spans="1:18" ht="12.75">
      <c r="A6" s="8" t="s">
        <v>5</v>
      </c>
      <c r="B6" s="9">
        <v>726</v>
      </c>
      <c r="C6" s="13">
        <v>2.951219512195122</v>
      </c>
      <c r="D6" s="10">
        <v>0.8</v>
      </c>
      <c r="E6" s="10"/>
      <c r="F6" s="9">
        <v>246</v>
      </c>
      <c r="G6" s="9">
        <v>137</v>
      </c>
      <c r="H6" s="10">
        <v>0.556910569105691</v>
      </c>
      <c r="I6" s="10"/>
      <c r="J6" s="9">
        <v>151</v>
      </c>
      <c r="K6" s="10">
        <v>0.6848072562358276</v>
      </c>
      <c r="L6" s="9">
        <v>69.5</v>
      </c>
      <c r="M6" s="9">
        <v>220.5</v>
      </c>
      <c r="N6" s="9"/>
      <c r="O6" s="11">
        <v>25.5</v>
      </c>
      <c r="P6" s="14">
        <v>28.470588235294116</v>
      </c>
      <c r="Q6" s="14"/>
      <c r="R6" s="9">
        <v>48</v>
      </c>
    </row>
    <row r="7" spans="1:18" ht="12.75">
      <c r="A7" s="8" t="s">
        <v>7</v>
      </c>
      <c r="B7" s="9">
        <v>537</v>
      </c>
      <c r="C7" s="13">
        <v>2.3047210300429186</v>
      </c>
      <c r="D7" s="10">
        <v>0.33</v>
      </c>
      <c r="E7" s="10"/>
      <c r="F7" s="9">
        <v>233</v>
      </c>
      <c r="G7" s="9">
        <v>123</v>
      </c>
      <c r="H7" s="10">
        <v>0.5278969957081545</v>
      </c>
      <c r="I7" s="10"/>
      <c r="J7" s="9">
        <v>143</v>
      </c>
      <c r="K7" s="10">
        <v>0.6544622425629291</v>
      </c>
      <c r="L7" s="9">
        <v>75.5</v>
      </c>
      <c r="M7" s="9">
        <v>218.5</v>
      </c>
      <c r="N7" s="9"/>
      <c r="O7" s="11">
        <v>14.5</v>
      </c>
      <c r="P7" s="14">
        <v>37.03448275862069</v>
      </c>
      <c r="Q7" s="14"/>
      <c r="R7" s="9">
        <v>31</v>
      </c>
    </row>
    <row r="8" spans="1:18" ht="12.75">
      <c r="A8" s="8" t="s">
        <v>6</v>
      </c>
      <c r="B8" s="9">
        <v>521</v>
      </c>
      <c r="C8" s="13">
        <v>2.4009216589861753</v>
      </c>
      <c r="D8" s="10">
        <v>0.07</v>
      </c>
      <c r="E8" s="10"/>
      <c r="F8" s="9">
        <v>217</v>
      </c>
      <c r="G8" s="9">
        <v>72</v>
      </c>
      <c r="H8" s="10">
        <v>0.3317972350230415</v>
      </c>
      <c r="I8" s="10"/>
      <c r="J8" s="9">
        <v>133</v>
      </c>
      <c r="K8" s="10">
        <v>0.6487804878048781</v>
      </c>
      <c r="L8" s="9">
        <v>72</v>
      </c>
      <c r="M8" s="9">
        <v>205</v>
      </c>
      <c r="N8" s="9"/>
      <c r="O8" s="11">
        <v>12</v>
      </c>
      <c r="P8" s="14">
        <v>43.416666666666664</v>
      </c>
      <c r="Q8" s="14"/>
      <c r="R8" s="9">
        <v>20</v>
      </c>
    </row>
    <row r="9" spans="1:18" ht="12.75">
      <c r="A9" s="8" t="s">
        <v>8</v>
      </c>
      <c r="B9" s="9">
        <v>488</v>
      </c>
      <c r="C9" s="13">
        <v>2.5025641025641026</v>
      </c>
      <c r="D9" s="10">
        <v>0.56</v>
      </c>
      <c r="E9" s="10"/>
      <c r="F9" s="9">
        <v>195</v>
      </c>
      <c r="G9" s="9">
        <v>94</v>
      </c>
      <c r="H9" s="10">
        <v>0.48205128205128206</v>
      </c>
      <c r="I9" s="10"/>
      <c r="J9" s="9">
        <v>111</v>
      </c>
      <c r="K9" s="10">
        <v>0.6092206366630077</v>
      </c>
      <c r="L9" s="9">
        <v>71.2</v>
      </c>
      <c r="M9" s="9">
        <v>182.2</v>
      </c>
      <c r="N9" s="9"/>
      <c r="O9" s="11">
        <v>12.8</v>
      </c>
      <c r="P9" s="14">
        <v>38.125</v>
      </c>
      <c r="Q9" s="14"/>
      <c r="R9" s="9">
        <v>29</v>
      </c>
    </row>
    <row r="10" spans="1:18" ht="12.75">
      <c r="A10" s="8" t="s">
        <v>9</v>
      </c>
      <c r="B10" s="9">
        <v>483</v>
      </c>
      <c r="C10" s="13">
        <v>2.4029850746268657</v>
      </c>
      <c r="D10" s="10">
        <v>0.26</v>
      </c>
      <c r="E10" s="10"/>
      <c r="F10" s="9">
        <v>201</v>
      </c>
      <c r="G10" s="9">
        <v>82</v>
      </c>
      <c r="H10" s="10">
        <v>0.4079601990049751</v>
      </c>
      <c r="I10" s="10"/>
      <c r="J10" s="9">
        <v>106</v>
      </c>
      <c r="K10" s="10">
        <v>0.5971830985915493</v>
      </c>
      <c r="L10" s="9">
        <v>71.5</v>
      </c>
      <c r="M10" s="9">
        <v>177.5</v>
      </c>
      <c r="N10" s="9"/>
      <c r="O10" s="11">
        <v>23.5</v>
      </c>
      <c r="P10" s="14">
        <v>20.5531914893617</v>
      </c>
      <c r="Q10" s="14"/>
      <c r="R10" s="9">
        <v>23</v>
      </c>
    </row>
    <row r="11" spans="1:18" ht="12.75">
      <c r="A11" s="8" t="s">
        <v>10</v>
      </c>
      <c r="B11" s="9">
        <v>466</v>
      </c>
      <c r="C11" s="13">
        <v>2.402061855670103</v>
      </c>
      <c r="D11" s="10">
        <v>0.09</v>
      </c>
      <c r="E11" s="10"/>
      <c r="F11" s="9">
        <v>194</v>
      </c>
      <c r="G11" s="9">
        <v>68</v>
      </c>
      <c r="H11" s="10">
        <v>0.35051546391752575</v>
      </c>
      <c r="I11" s="10"/>
      <c r="J11" s="9">
        <v>113</v>
      </c>
      <c r="K11" s="10">
        <v>0.6742243436754177</v>
      </c>
      <c r="L11" s="9">
        <v>54.6</v>
      </c>
      <c r="M11" s="9">
        <v>167.6</v>
      </c>
      <c r="N11" s="9"/>
      <c r="O11" s="11">
        <v>26.4</v>
      </c>
      <c r="P11" s="14">
        <v>17.651515151515152</v>
      </c>
      <c r="Q11" s="14"/>
      <c r="R11" s="9">
        <v>32</v>
      </c>
    </row>
    <row r="12" spans="1:18" ht="12.75">
      <c r="A12" s="8" t="s">
        <v>12</v>
      </c>
      <c r="B12" s="9">
        <v>453</v>
      </c>
      <c r="C12" s="13">
        <v>2.3968253968253967</v>
      </c>
      <c r="D12" s="10">
        <v>0.12</v>
      </c>
      <c r="E12" s="10"/>
      <c r="F12" s="9">
        <v>189</v>
      </c>
      <c r="G12" s="9">
        <v>70</v>
      </c>
      <c r="H12" s="10">
        <v>0.37037037037037035</v>
      </c>
      <c r="I12" s="10"/>
      <c r="J12" s="9">
        <v>118</v>
      </c>
      <c r="K12" s="10">
        <v>0.6487080813633864</v>
      </c>
      <c r="L12" s="9">
        <v>63.9</v>
      </c>
      <c r="M12" s="9">
        <v>181.9</v>
      </c>
      <c r="N12" s="9"/>
      <c r="O12" s="11">
        <v>7.1</v>
      </c>
      <c r="P12" s="14">
        <v>63.802816901408455</v>
      </c>
      <c r="Q12" s="14"/>
      <c r="R12" s="9">
        <v>29</v>
      </c>
    </row>
    <row r="13" spans="1:18" ht="12.75">
      <c r="A13" s="8" t="s">
        <v>15</v>
      </c>
      <c r="B13" s="9">
        <v>451</v>
      </c>
      <c r="C13" s="13">
        <v>2.5055555555555555</v>
      </c>
      <c r="D13" s="10">
        <v>1.05</v>
      </c>
      <c r="E13" s="10"/>
      <c r="F13" s="9">
        <v>180</v>
      </c>
      <c r="G13" s="9">
        <v>44</v>
      </c>
      <c r="H13" s="10">
        <v>0.24444444444444444</v>
      </c>
      <c r="I13" s="10"/>
      <c r="J13" s="9">
        <v>95</v>
      </c>
      <c r="K13" s="10">
        <v>0.5419281232173416</v>
      </c>
      <c r="L13" s="9">
        <v>80.3</v>
      </c>
      <c r="M13" s="9">
        <v>175.3</v>
      </c>
      <c r="N13" s="9"/>
      <c r="O13" s="11">
        <v>4.7</v>
      </c>
      <c r="P13" s="14">
        <v>95.95744680851064</v>
      </c>
      <c r="Q13" s="14"/>
      <c r="R13" s="9">
        <v>19</v>
      </c>
    </row>
    <row r="14" spans="1:18" ht="12.75">
      <c r="A14" s="8" t="s">
        <v>11</v>
      </c>
      <c r="B14" s="9">
        <v>450</v>
      </c>
      <c r="C14" s="13">
        <v>2.393617021276596</v>
      </c>
      <c r="D14" s="10">
        <v>0</v>
      </c>
      <c r="E14" s="10"/>
      <c r="F14" s="9">
        <v>188</v>
      </c>
      <c r="G14" s="9">
        <v>42</v>
      </c>
      <c r="H14" s="10">
        <v>0.22340425531914893</v>
      </c>
      <c r="I14" s="10"/>
      <c r="J14" s="9">
        <v>111</v>
      </c>
      <c r="K14" s="10">
        <v>0.5951742627345844</v>
      </c>
      <c r="L14" s="9">
        <v>75.5</v>
      </c>
      <c r="M14" s="9">
        <v>186.5</v>
      </c>
      <c r="N14" s="9"/>
      <c r="O14" s="11">
        <v>1.5</v>
      </c>
      <c r="P14" s="14">
        <v>300</v>
      </c>
      <c r="Q14" s="14"/>
      <c r="R14" s="9">
        <v>17</v>
      </c>
    </row>
    <row r="15" spans="1:18" ht="12.75">
      <c r="A15" s="8" t="s">
        <v>13</v>
      </c>
      <c r="B15" s="9">
        <v>439</v>
      </c>
      <c r="C15" s="13">
        <v>2.298429319371728</v>
      </c>
      <c r="D15" s="10">
        <v>0.23</v>
      </c>
      <c r="E15" s="10"/>
      <c r="F15" s="9">
        <v>191</v>
      </c>
      <c r="G15" s="9">
        <v>57</v>
      </c>
      <c r="H15" s="10">
        <v>0.29842931937172773</v>
      </c>
      <c r="I15" s="10"/>
      <c r="J15" s="9">
        <v>119</v>
      </c>
      <c r="K15" s="10">
        <v>0.6592797783933518</v>
      </c>
      <c r="L15" s="9">
        <v>61.5</v>
      </c>
      <c r="M15" s="9">
        <v>180.5</v>
      </c>
      <c r="N15" s="9"/>
      <c r="O15" s="11">
        <v>10.5</v>
      </c>
      <c r="P15" s="14">
        <v>41.80952380952381</v>
      </c>
      <c r="Q15" s="14"/>
      <c r="R15" s="9">
        <v>26</v>
      </c>
    </row>
    <row r="16" spans="1:18" ht="12.75">
      <c r="A16" s="8" t="s">
        <v>16</v>
      </c>
      <c r="B16" s="9">
        <v>408</v>
      </c>
      <c r="C16" s="13">
        <v>2.5987261146496814</v>
      </c>
      <c r="D16" s="10">
        <v>0.49</v>
      </c>
      <c r="E16" s="10"/>
      <c r="F16" s="9">
        <v>157</v>
      </c>
      <c r="G16" s="9">
        <v>42</v>
      </c>
      <c r="H16" s="10">
        <v>0.267515923566879</v>
      </c>
      <c r="I16" s="10"/>
      <c r="J16" s="9">
        <v>59</v>
      </c>
      <c r="K16" s="10">
        <v>0.47237790232185745</v>
      </c>
      <c r="L16" s="9">
        <v>65.9</v>
      </c>
      <c r="M16" s="9">
        <v>124.9</v>
      </c>
      <c r="N16" s="9"/>
      <c r="O16" s="11">
        <v>32.1</v>
      </c>
      <c r="P16" s="14">
        <v>12.710280373831775</v>
      </c>
      <c r="Q16" s="14"/>
      <c r="R16" s="9">
        <v>20</v>
      </c>
    </row>
    <row r="17" spans="1:18" ht="12.75">
      <c r="A17" s="8" t="s">
        <v>22</v>
      </c>
      <c r="B17" s="9">
        <v>405</v>
      </c>
      <c r="C17" s="13">
        <v>2.5</v>
      </c>
      <c r="D17" s="10">
        <v>0.25</v>
      </c>
      <c r="E17" s="10"/>
      <c r="F17" s="9">
        <v>162</v>
      </c>
      <c r="G17" s="9">
        <v>50</v>
      </c>
      <c r="H17" s="10">
        <v>0.30864197530864196</v>
      </c>
      <c r="I17" s="10"/>
      <c r="J17" s="9">
        <v>83</v>
      </c>
      <c r="K17" s="10">
        <v>0.6058394160583942</v>
      </c>
      <c r="L17" s="9">
        <v>54</v>
      </c>
      <c r="M17" s="9">
        <v>137</v>
      </c>
      <c r="N17" s="9"/>
      <c r="O17" s="11">
        <v>25</v>
      </c>
      <c r="P17" s="14">
        <v>16.2</v>
      </c>
      <c r="Q17" s="14"/>
      <c r="R17" s="9">
        <v>22</v>
      </c>
    </row>
    <row r="18" spans="1:18" ht="12.75">
      <c r="A18" s="8" t="s">
        <v>18</v>
      </c>
      <c r="B18" s="9">
        <v>391</v>
      </c>
      <c r="C18" s="13">
        <v>2.3</v>
      </c>
      <c r="D18" s="10">
        <v>0.28</v>
      </c>
      <c r="E18" s="10"/>
      <c r="F18" s="9">
        <v>170</v>
      </c>
      <c r="G18" s="9">
        <v>37</v>
      </c>
      <c r="H18" s="10">
        <v>0.21764705882352942</v>
      </c>
      <c r="I18" s="10"/>
      <c r="J18" s="9">
        <v>91</v>
      </c>
      <c r="K18" s="10">
        <v>0.5691056910569106</v>
      </c>
      <c r="L18" s="9">
        <v>68.9</v>
      </c>
      <c r="M18" s="9">
        <v>159.9</v>
      </c>
      <c r="N18" s="9"/>
      <c r="O18" s="11">
        <v>10.1</v>
      </c>
      <c r="P18" s="14">
        <v>38.71287128712871</v>
      </c>
      <c r="Q18" s="14"/>
      <c r="R18" s="9">
        <v>22</v>
      </c>
    </row>
    <row r="19" spans="1:18" ht="12.75">
      <c r="A19" s="8" t="s">
        <v>14</v>
      </c>
      <c r="B19" s="9">
        <v>387</v>
      </c>
      <c r="C19" s="13">
        <v>2.1032608695652173</v>
      </c>
      <c r="D19" s="10">
        <v>0.65</v>
      </c>
      <c r="E19" s="10"/>
      <c r="F19" s="9">
        <v>184</v>
      </c>
      <c r="G19" s="9">
        <v>59</v>
      </c>
      <c r="H19" s="10">
        <v>0.32065217391304346</v>
      </c>
      <c r="I19" s="10"/>
      <c r="J19" s="9">
        <v>84</v>
      </c>
      <c r="K19" s="10">
        <v>0.5581395348837209</v>
      </c>
      <c r="L19" s="9">
        <v>66.5</v>
      </c>
      <c r="M19" s="9">
        <v>150.5</v>
      </c>
      <c r="N19" s="9"/>
      <c r="O19" s="11">
        <v>33.5</v>
      </c>
      <c r="P19" s="14">
        <v>11.552238805970148</v>
      </c>
      <c r="Q19" s="14"/>
      <c r="R19" s="9">
        <v>31</v>
      </c>
    </row>
    <row r="20" spans="1:18" ht="12.75">
      <c r="A20" s="8" t="s">
        <v>20</v>
      </c>
      <c r="B20" s="9">
        <v>384</v>
      </c>
      <c r="C20" s="13">
        <v>2.098360655737705</v>
      </c>
      <c r="D20" s="10">
        <v>0.21</v>
      </c>
      <c r="E20" s="10"/>
      <c r="F20" s="9">
        <v>183</v>
      </c>
      <c r="G20" s="9">
        <v>62</v>
      </c>
      <c r="H20" s="10">
        <v>0.33879781420765026</v>
      </c>
      <c r="I20" s="10"/>
      <c r="J20" s="9">
        <v>95</v>
      </c>
      <c r="K20" s="10">
        <v>0.5831798649478207</v>
      </c>
      <c r="L20" s="9">
        <v>67.9</v>
      </c>
      <c r="M20" s="9">
        <v>162.9</v>
      </c>
      <c r="N20" s="9"/>
      <c r="O20" s="11">
        <v>20.1</v>
      </c>
      <c r="P20" s="14">
        <v>19.104477611940297</v>
      </c>
      <c r="Q20" s="14"/>
      <c r="R20" s="9">
        <v>20</v>
      </c>
    </row>
    <row r="21" spans="1:18" ht="12.75">
      <c r="A21" s="8" t="s">
        <v>19</v>
      </c>
      <c r="B21" s="9">
        <v>379</v>
      </c>
      <c r="C21" s="13">
        <v>2.203488372093023</v>
      </c>
      <c r="D21" s="10">
        <v>0.38</v>
      </c>
      <c r="E21" s="10"/>
      <c r="F21" s="9">
        <v>172</v>
      </c>
      <c r="G21" s="9">
        <v>41</v>
      </c>
      <c r="H21" s="10">
        <v>0.23837209302325582</v>
      </c>
      <c r="I21" s="10"/>
      <c r="J21" s="9">
        <v>106</v>
      </c>
      <c r="K21" s="10">
        <v>0.6141367323290846</v>
      </c>
      <c r="L21" s="9">
        <v>66.6</v>
      </c>
      <c r="M21" s="9">
        <v>172.6</v>
      </c>
      <c r="N21" s="9"/>
      <c r="O21" s="11">
        <v>-0.6</v>
      </c>
      <c r="P21" s="14">
        <v>-631.6666666666667</v>
      </c>
      <c r="Q21" s="14"/>
      <c r="R21" s="9">
        <v>14</v>
      </c>
    </row>
    <row r="22" spans="1:18" ht="12.75">
      <c r="A22" s="8" t="s">
        <v>17</v>
      </c>
      <c r="B22" s="9">
        <v>376</v>
      </c>
      <c r="C22" s="13">
        <v>2.198830409356725</v>
      </c>
      <c r="D22" s="10">
        <v>0.4</v>
      </c>
      <c r="E22" s="10"/>
      <c r="F22" s="9">
        <v>171</v>
      </c>
      <c r="G22" s="9">
        <v>45</v>
      </c>
      <c r="H22" s="10">
        <v>0.2631578947368421</v>
      </c>
      <c r="I22" s="10"/>
      <c r="J22" s="9">
        <v>94</v>
      </c>
      <c r="K22" s="10">
        <v>0.6200527704485488</v>
      </c>
      <c r="L22" s="9">
        <v>57.6</v>
      </c>
      <c r="M22" s="9">
        <v>151.6</v>
      </c>
      <c r="N22" s="9"/>
      <c r="O22" s="11">
        <v>19.4</v>
      </c>
      <c r="P22" s="14">
        <v>19.381443298969074</v>
      </c>
      <c r="Q22" s="14"/>
      <c r="R22" s="9">
        <v>23</v>
      </c>
    </row>
    <row r="23" spans="1:18" ht="12.75">
      <c r="A23" s="8" t="s">
        <v>21</v>
      </c>
      <c r="B23" s="9">
        <v>375</v>
      </c>
      <c r="C23" s="13">
        <v>1.9946808510638299</v>
      </c>
      <c r="D23" s="10">
        <v>0.56</v>
      </c>
      <c r="E23" s="10"/>
      <c r="F23" s="9">
        <v>188</v>
      </c>
      <c r="G23" s="9">
        <v>65</v>
      </c>
      <c r="H23" s="10">
        <v>0.34574468085106386</v>
      </c>
      <c r="I23" s="10"/>
      <c r="J23" s="9">
        <v>151</v>
      </c>
      <c r="K23" s="10">
        <v>0.6942528735632184</v>
      </c>
      <c r="L23" s="9">
        <v>66.5</v>
      </c>
      <c r="M23" s="9">
        <v>217.5</v>
      </c>
      <c r="N23" s="9"/>
      <c r="O23" s="11">
        <v>-29.5</v>
      </c>
      <c r="P23" s="14">
        <v>-12.711864406779661</v>
      </c>
      <c r="Q23" s="14"/>
      <c r="R23" s="9">
        <v>27</v>
      </c>
    </row>
    <row r="24" spans="1:18" ht="12.75">
      <c r="A24" s="8" t="s">
        <v>24</v>
      </c>
      <c r="B24" s="9">
        <v>351</v>
      </c>
      <c r="C24" s="13">
        <v>2.0526315789473686</v>
      </c>
      <c r="D24" s="10">
        <v>0.34</v>
      </c>
      <c r="E24" s="10"/>
      <c r="F24" s="9">
        <v>171</v>
      </c>
      <c r="G24" s="9">
        <v>62</v>
      </c>
      <c r="H24" s="10">
        <v>0.36257309941520466</v>
      </c>
      <c r="I24" s="10"/>
      <c r="J24" s="9">
        <v>100</v>
      </c>
      <c r="K24" s="10">
        <v>0.6218905472636815</v>
      </c>
      <c r="L24" s="9">
        <v>60.8</v>
      </c>
      <c r="M24" s="9">
        <v>160.8</v>
      </c>
      <c r="N24" s="9"/>
      <c r="O24" s="11">
        <v>10.2</v>
      </c>
      <c r="P24" s="14">
        <v>34.411764705882355</v>
      </c>
      <c r="Q24" s="14"/>
      <c r="R24" s="9">
        <v>21</v>
      </c>
    </row>
    <row r="25" spans="1:18" ht="12.75">
      <c r="A25" s="8" t="s">
        <v>28</v>
      </c>
      <c r="B25" s="9">
        <v>341</v>
      </c>
      <c r="C25" s="13">
        <v>2.2</v>
      </c>
      <c r="D25" s="10">
        <v>0.15</v>
      </c>
      <c r="E25" s="10"/>
      <c r="F25" s="9">
        <v>155</v>
      </c>
      <c r="G25" s="9">
        <v>37</v>
      </c>
      <c r="H25" s="10">
        <v>0.23870967741935484</v>
      </c>
      <c r="I25" s="10"/>
      <c r="J25" s="9">
        <v>94</v>
      </c>
      <c r="K25" s="10">
        <v>0.6433949349760438</v>
      </c>
      <c r="L25" s="9">
        <v>52.1</v>
      </c>
      <c r="M25" s="9">
        <v>146.1</v>
      </c>
      <c r="N25" s="9"/>
      <c r="O25" s="11">
        <v>8.9</v>
      </c>
      <c r="P25" s="14">
        <v>38.31460674157303</v>
      </c>
      <c r="Q25" s="14"/>
      <c r="R25" s="9">
        <v>19</v>
      </c>
    </row>
    <row r="26" spans="1:18" ht="12.75">
      <c r="A26" s="8" t="s">
        <v>25</v>
      </c>
      <c r="B26" s="9">
        <v>331</v>
      </c>
      <c r="C26" s="13">
        <v>1.9939759036144578</v>
      </c>
      <c r="D26" s="10">
        <v>0.12</v>
      </c>
      <c r="E26" s="10"/>
      <c r="F26" s="9">
        <v>166</v>
      </c>
      <c r="G26" s="9">
        <v>38</v>
      </c>
      <c r="H26" s="10">
        <v>0.2289156626506024</v>
      </c>
      <c r="I26" s="10"/>
      <c r="J26" s="9">
        <v>85</v>
      </c>
      <c r="K26" s="10">
        <v>0.5735492577597842</v>
      </c>
      <c r="L26" s="9">
        <v>63.2</v>
      </c>
      <c r="M26" s="9">
        <v>148.2</v>
      </c>
      <c r="N26" s="9"/>
      <c r="O26" s="11">
        <v>17.8</v>
      </c>
      <c r="P26" s="14">
        <v>18.595505617977526</v>
      </c>
      <c r="Q26" s="14"/>
      <c r="R26" s="9">
        <v>19</v>
      </c>
    </row>
    <row r="27" spans="1:18" ht="12.75">
      <c r="A27" s="8" t="s">
        <v>23</v>
      </c>
      <c r="B27" s="9">
        <v>326</v>
      </c>
      <c r="C27" s="13">
        <v>2</v>
      </c>
      <c r="D27" s="10">
        <v>0</v>
      </c>
      <c r="E27" s="10"/>
      <c r="F27" s="9">
        <v>163</v>
      </c>
      <c r="G27" s="9">
        <v>37</v>
      </c>
      <c r="H27" s="10">
        <v>0.22699386503067484</v>
      </c>
      <c r="I27" s="10"/>
      <c r="J27" s="9">
        <v>95</v>
      </c>
      <c r="K27" s="10">
        <v>0.6337558372248165</v>
      </c>
      <c r="L27" s="9">
        <v>54.9</v>
      </c>
      <c r="M27" s="9">
        <v>149.9</v>
      </c>
      <c r="N27" s="9"/>
      <c r="O27" s="11">
        <v>13.1</v>
      </c>
      <c r="P27" s="14">
        <v>24.885496183206108</v>
      </c>
      <c r="Q27" s="14"/>
      <c r="R27" s="9">
        <v>25</v>
      </c>
    </row>
    <row r="28" spans="1:18" ht="12.75">
      <c r="A28" s="8" t="s">
        <v>30</v>
      </c>
      <c r="B28" s="9">
        <v>317</v>
      </c>
      <c r="C28" s="13">
        <v>2.201388888888889</v>
      </c>
      <c r="D28" s="10">
        <v>0.32</v>
      </c>
      <c r="E28" s="10"/>
      <c r="F28" s="9">
        <v>144</v>
      </c>
      <c r="G28" s="9">
        <v>26</v>
      </c>
      <c r="H28" s="10">
        <v>0.18055555555555555</v>
      </c>
      <c r="I28" s="10"/>
      <c r="J28" s="9">
        <v>48</v>
      </c>
      <c r="K28" s="10">
        <v>0.49029622063329925</v>
      </c>
      <c r="L28" s="9">
        <v>49.9</v>
      </c>
      <c r="M28" s="9">
        <v>97.9</v>
      </c>
      <c r="N28" s="9"/>
      <c r="O28" s="11">
        <v>46.1</v>
      </c>
      <c r="P28" s="14">
        <v>6.8763557483731015</v>
      </c>
      <c r="Q28" s="14"/>
      <c r="R28" s="9">
        <v>19</v>
      </c>
    </row>
    <row r="29" spans="1:18" ht="12.75">
      <c r="A29" s="8" t="s">
        <v>26</v>
      </c>
      <c r="B29" s="9">
        <v>316</v>
      </c>
      <c r="C29" s="13">
        <v>2.0256410256410255</v>
      </c>
      <c r="D29" s="10">
        <v>0.19</v>
      </c>
      <c r="E29" s="10"/>
      <c r="F29" s="9">
        <v>156</v>
      </c>
      <c r="G29" s="9">
        <v>34</v>
      </c>
      <c r="H29" s="10">
        <v>0.21794871794871795</v>
      </c>
      <c r="I29" s="10"/>
      <c r="J29" s="9">
        <v>80</v>
      </c>
      <c r="K29" s="10">
        <v>0.5702066999287241</v>
      </c>
      <c r="L29" s="9">
        <v>60.3</v>
      </c>
      <c r="M29" s="9">
        <v>140.3</v>
      </c>
      <c r="N29" s="9"/>
      <c r="O29" s="11">
        <v>15.7</v>
      </c>
      <c r="P29" s="14">
        <v>20.127388535031848</v>
      </c>
      <c r="Q29" s="14"/>
      <c r="R29" s="9">
        <v>18</v>
      </c>
    </row>
    <row r="30" spans="1:18" ht="12.75">
      <c r="A30" s="8" t="s">
        <v>27</v>
      </c>
      <c r="B30" s="9">
        <v>295</v>
      </c>
      <c r="C30" s="13">
        <v>1.903225806451613</v>
      </c>
      <c r="D30" s="10">
        <v>0.3</v>
      </c>
      <c r="E30" s="10"/>
      <c r="F30" s="9">
        <v>155</v>
      </c>
      <c r="G30" s="9">
        <v>32</v>
      </c>
      <c r="H30" s="10">
        <v>0.2064516129032258</v>
      </c>
      <c r="I30" s="10"/>
      <c r="J30" s="9">
        <v>76</v>
      </c>
      <c r="K30" s="10">
        <v>0.5718585402558314</v>
      </c>
      <c r="L30" s="9">
        <v>56.9</v>
      </c>
      <c r="M30" s="9">
        <v>132.9</v>
      </c>
      <c r="N30" s="9"/>
      <c r="O30" s="11">
        <v>22.1</v>
      </c>
      <c r="P30" s="14">
        <v>13.348416289592759</v>
      </c>
      <c r="Q30" s="14"/>
      <c r="R30" s="9">
        <v>26</v>
      </c>
    </row>
    <row r="31" spans="1:18" ht="12.75">
      <c r="A31" s="8" t="s">
        <v>29</v>
      </c>
      <c r="B31" s="9">
        <v>289</v>
      </c>
      <c r="C31" s="13">
        <v>1.993103448275862</v>
      </c>
      <c r="D31" s="10">
        <v>0.35</v>
      </c>
      <c r="E31" s="10"/>
      <c r="F31" s="9">
        <v>145</v>
      </c>
      <c r="G31" s="9">
        <v>24</v>
      </c>
      <c r="H31" s="10">
        <v>0.16551724137931034</v>
      </c>
      <c r="I31" s="10"/>
      <c r="J31" s="9">
        <v>67</v>
      </c>
      <c r="K31" s="10">
        <v>0.517774343122102</v>
      </c>
      <c r="L31" s="9">
        <v>62.4</v>
      </c>
      <c r="M31" s="9">
        <v>129.4</v>
      </c>
      <c r="N31" s="9"/>
      <c r="O31" s="11">
        <v>15.6</v>
      </c>
      <c r="P31" s="14">
        <v>18.525641025641026</v>
      </c>
      <c r="Q31" s="14"/>
      <c r="R31" s="9">
        <v>15</v>
      </c>
    </row>
    <row r="33" spans="1:18" ht="12.75">
      <c r="A33" s="17" t="s">
        <v>140</v>
      </c>
      <c r="B33" s="15">
        <f>MAX(B2:B31)</f>
        <v>1600</v>
      </c>
      <c r="C33" s="13">
        <f aca="true" t="shared" si="0" ref="C33:R33">MAX(C2:C31)</f>
        <v>3.6281179138321997</v>
      </c>
      <c r="D33" s="10">
        <f t="shared" si="0"/>
        <v>1.05</v>
      </c>
      <c r="E33" s="10"/>
      <c r="F33" s="9">
        <f t="shared" si="0"/>
        <v>441</v>
      </c>
      <c r="G33" s="9">
        <f t="shared" si="0"/>
        <v>319</v>
      </c>
      <c r="H33" s="10">
        <f t="shared" si="0"/>
        <v>0.7233560090702947</v>
      </c>
      <c r="I33" s="10"/>
      <c r="J33" s="9">
        <f t="shared" si="0"/>
        <v>240</v>
      </c>
      <c r="K33" s="10">
        <f t="shared" si="0"/>
        <v>0.6942528735632184</v>
      </c>
      <c r="L33" s="9">
        <f t="shared" si="0"/>
        <v>176.1</v>
      </c>
      <c r="M33" s="9">
        <f t="shared" si="0"/>
        <v>416.1</v>
      </c>
      <c r="N33" s="9"/>
      <c r="O33" s="11">
        <f t="shared" si="0"/>
        <v>46.1</v>
      </c>
      <c r="P33" s="14">
        <f t="shared" si="0"/>
        <v>300</v>
      </c>
      <c r="Q33" s="14"/>
      <c r="R33" s="9">
        <f t="shared" si="0"/>
        <v>67</v>
      </c>
    </row>
    <row r="34" spans="1:18" ht="12.75">
      <c r="A34" s="17" t="s">
        <v>141</v>
      </c>
      <c r="B34" s="15">
        <f>MIN(B2:B31)</f>
        <v>289</v>
      </c>
      <c r="C34" s="13">
        <f aca="true" t="shared" si="1" ref="C34:R34">MIN(C2:C31)</f>
        <v>1.903225806451613</v>
      </c>
      <c r="D34" s="10">
        <f t="shared" si="1"/>
        <v>0</v>
      </c>
      <c r="E34" s="10"/>
      <c r="F34" s="9">
        <f t="shared" si="1"/>
        <v>144</v>
      </c>
      <c r="G34" s="9">
        <f t="shared" si="1"/>
        <v>24</v>
      </c>
      <c r="H34" s="10">
        <f t="shared" si="1"/>
        <v>0.16551724137931034</v>
      </c>
      <c r="I34" s="10"/>
      <c r="J34" s="9">
        <f t="shared" si="1"/>
        <v>48</v>
      </c>
      <c r="K34" s="10">
        <f t="shared" si="1"/>
        <v>0.47237790232185745</v>
      </c>
      <c r="L34" s="9">
        <f t="shared" si="1"/>
        <v>49.9</v>
      </c>
      <c r="M34" s="9">
        <f t="shared" si="1"/>
        <v>97.9</v>
      </c>
      <c r="N34" s="9"/>
      <c r="O34" s="11">
        <f t="shared" si="1"/>
        <v>-29.5</v>
      </c>
      <c r="P34" s="14">
        <f t="shared" si="1"/>
        <v>-631.6666666666667</v>
      </c>
      <c r="Q34" s="14"/>
      <c r="R34" s="9">
        <f t="shared" si="1"/>
        <v>14</v>
      </c>
    </row>
    <row r="35" spans="1:18" ht="12.75">
      <c r="A35" s="17" t="s">
        <v>142</v>
      </c>
      <c r="B35" s="15">
        <f>B33-B34</f>
        <v>1311</v>
      </c>
      <c r="C35" s="13">
        <f aca="true" t="shared" si="2" ref="C35:R35">C33-C34</f>
        <v>1.7248921073805867</v>
      </c>
      <c r="D35" s="10">
        <f t="shared" si="2"/>
        <v>1.05</v>
      </c>
      <c r="E35" s="10"/>
      <c r="F35" s="9">
        <f t="shared" si="2"/>
        <v>297</v>
      </c>
      <c r="G35" s="9">
        <f t="shared" si="2"/>
        <v>295</v>
      </c>
      <c r="H35" s="10">
        <f t="shared" si="2"/>
        <v>0.5578387676909844</v>
      </c>
      <c r="I35" s="10"/>
      <c r="J35" s="9">
        <f t="shared" si="2"/>
        <v>192</v>
      </c>
      <c r="K35" s="10">
        <f t="shared" si="2"/>
        <v>0.22187497124136096</v>
      </c>
      <c r="L35" s="9">
        <f t="shared" si="2"/>
        <v>126.19999999999999</v>
      </c>
      <c r="M35" s="9">
        <f t="shared" si="2"/>
        <v>318.20000000000005</v>
      </c>
      <c r="N35" s="9"/>
      <c r="O35" s="11">
        <f t="shared" si="2"/>
        <v>75.6</v>
      </c>
      <c r="P35" s="14">
        <f t="shared" si="2"/>
        <v>931.6666666666667</v>
      </c>
      <c r="Q35" s="14"/>
      <c r="R35" s="9">
        <f t="shared" si="2"/>
        <v>53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491.3333333333333</v>
      </c>
      <c r="C37" s="13">
        <f aca="true" t="shared" si="3" ref="C37:R37">AVERAGE(C2:C31)</f>
        <v>2.3989940477443863</v>
      </c>
      <c r="D37" s="10">
        <f t="shared" si="3"/>
        <v>0.36866666666666675</v>
      </c>
      <c r="E37" s="10"/>
      <c r="F37" s="9">
        <f t="shared" si="3"/>
        <v>196.6</v>
      </c>
      <c r="G37" s="9">
        <f t="shared" si="3"/>
        <v>75</v>
      </c>
      <c r="H37" s="10">
        <f t="shared" si="3"/>
        <v>0.3456588086338392</v>
      </c>
      <c r="I37" s="10"/>
      <c r="J37" s="9">
        <f t="shared" si="3"/>
        <v>109</v>
      </c>
      <c r="K37" s="10">
        <f t="shared" si="3"/>
        <v>0.6028320248355622</v>
      </c>
      <c r="L37" s="9">
        <f t="shared" si="3"/>
        <v>70.19000000000001</v>
      </c>
      <c r="M37" s="9">
        <f t="shared" si="3"/>
        <v>179.19</v>
      </c>
      <c r="N37" s="9"/>
      <c r="O37" s="11">
        <f t="shared" si="3"/>
        <v>17.410000000000004</v>
      </c>
      <c r="P37" s="14">
        <f t="shared" si="3"/>
        <v>15.863601763721363</v>
      </c>
      <c r="Q37" s="14"/>
      <c r="R37" s="9">
        <f t="shared" si="3"/>
        <v>26.633333333333333</v>
      </c>
    </row>
    <row r="38" spans="1:18" ht="12.75">
      <c r="A38" s="17" t="s">
        <v>134</v>
      </c>
      <c r="B38" s="15">
        <f>STDEV(B2:B31)</f>
        <v>259.3820685229886</v>
      </c>
      <c r="C38" s="13">
        <f aca="true" t="shared" si="4" ref="C38:R38">STDEV(C2:C31)</f>
        <v>0.4196975364731513</v>
      </c>
      <c r="D38" s="10">
        <f t="shared" si="4"/>
        <v>0.2670106976202979</v>
      </c>
      <c r="E38" s="10"/>
      <c r="F38" s="9">
        <f t="shared" si="4"/>
        <v>57.30896301085292</v>
      </c>
      <c r="G38" s="9">
        <f t="shared" si="4"/>
        <v>60.476840822434404</v>
      </c>
      <c r="H38" s="10">
        <f t="shared" si="4"/>
        <v>0.14663043132142478</v>
      </c>
      <c r="I38" s="10"/>
      <c r="J38" s="9">
        <f t="shared" si="4"/>
        <v>36.80329820302373</v>
      </c>
      <c r="K38" s="10">
        <f t="shared" si="4"/>
        <v>0.053815533234712096</v>
      </c>
      <c r="L38" s="9">
        <f t="shared" si="4"/>
        <v>22.378058064957745</v>
      </c>
      <c r="M38" s="9">
        <f t="shared" si="4"/>
        <v>56.335860754021994</v>
      </c>
      <c r="N38" s="9"/>
      <c r="O38" s="11">
        <f t="shared" si="4"/>
        <v>14.163073648485124</v>
      </c>
      <c r="P38" s="14">
        <f t="shared" si="4"/>
        <v>133.44774780207555</v>
      </c>
      <c r="Q38" s="14"/>
      <c r="R38" s="9">
        <f t="shared" si="4"/>
        <v>11.388086131880389</v>
      </c>
    </row>
    <row r="39" spans="1:18" ht="12.75">
      <c r="A39" s="17" t="s">
        <v>135</v>
      </c>
      <c r="B39" s="16">
        <f>B38/B37</f>
        <v>0.5279146577808452</v>
      </c>
      <c r="C39" s="12">
        <f aca="true" t="shared" si="5" ref="C39:R39">C38/C37</f>
        <v>0.1749473021276417</v>
      </c>
      <c r="D39" s="12">
        <f t="shared" si="5"/>
        <v>0.724260481791043</v>
      </c>
      <c r="E39" s="12"/>
      <c r="F39" s="12">
        <f t="shared" si="5"/>
        <v>0.29150032050281244</v>
      </c>
      <c r="G39" s="12">
        <f t="shared" si="5"/>
        <v>0.8063578776324587</v>
      </c>
      <c r="H39" s="12">
        <f t="shared" si="5"/>
        <v>0.42420568392559693</v>
      </c>
      <c r="I39" s="12"/>
      <c r="J39" s="12">
        <f t="shared" si="5"/>
        <v>0.33764493764241954</v>
      </c>
      <c r="K39" s="12">
        <f t="shared" si="5"/>
        <v>0.08927119167133109</v>
      </c>
      <c r="L39" s="12">
        <f t="shared" si="5"/>
        <v>0.3188211720324511</v>
      </c>
      <c r="M39" s="12">
        <f t="shared" si="5"/>
        <v>0.31439176714114625</v>
      </c>
      <c r="N39" s="12"/>
      <c r="O39" s="12">
        <f t="shared" si="5"/>
        <v>0.8135022199015004</v>
      </c>
      <c r="P39" s="12">
        <f t="shared" si="5"/>
        <v>8.41219729224788</v>
      </c>
      <c r="Q39" s="12"/>
      <c r="R39" s="12">
        <f t="shared" si="5"/>
        <v>0.4275877145887505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357</v>
      </c>
      <c r="C41" s="13">
        <f aca="true" t="shared" si="6" ref="C41:R41">PERCENTILE(C$2:C$31,0.25)</f>
        <v>2.0995857091945833</v>
      </c>
      <c r="D41" s="10">
        <f t="shared" si="6"/>
        <v>0.195</v>
      </c>
      <c r="E41" s="10"/>
      <c r="F41" s="9">
        <f t="shared" si="6"/>
        <v>163.75</v>
      </c>
      <c r="G41" s="9">
        <f t="shared" si="6"/>
        <v>38.75</v>
      </c>
      <c r="H41" s="10">
        <f t="shared" si="6"/>
        <v>0.23127977024376575</v>
      </c>
      <c r="I41" s="10"/>
      <c r="J41" s="9">
        <f t="shared" si="6"/>
        <v>86.5</v>
      </c>
      <c r="K41" s="10">
        <f t="shared" si="6"/>
        <v>0.5722812196318195</v>
      </c>
      <c r="L41" s="9">
        <f t="shared" si="6"/>
        <v>60.425</v>
      </c>
      <c r="M41" s="9">
        <f t="shared" si="6"/>
        <v>148.625</v>
      </c>
      <c r="N41" s="9"/>
      <c r="O41" s="11">
        <f t="shared" si="6"/>
        <v>10.274999999999999</v>
      </c>
      <c r="P41" s="14">
        <f t="shared" si="6"/>
        <v>17.870046620046622</v>
      </c>
      <c r="Q41" s="14"/>
      <c r="R41" s="9">
        <f t="shared" si="6"/>
        <v>19.25</v>
      </c>
    </row>
    <row r="42" spans="1:18" ht="12.75">
      <c r="A42" s="17" t="s">
        <v>137</v>
      </c>
      <c r="B42" s="15">
        <f>PERCENTILE(B$2:B$31,0.5)</f>
        <v>406.5</v>
      </c>
      <c r="C42" s="13">
        <f aca="true" t="shared" si="7" ref="C42:R42">PERCENTILE(C$2:C$31,0.5)</f>
        <v>2.3023605150214594</v>
      </c>
      <c r="D42" s="10">
        <f t="shared" si="7"/>
        <v>0.31</v>
      </c>
      <c r="E42" s="10"/>
      <c r="F42" s="9">
        <f t="shared" si="7"/>
        <v>183.5</v>
      </c>
      <c r="G42" s="9">
        <f t="shared" si="7"/>
        <v>58</v>
      </c>
      <c r="H42" s="10">
        <f t="shared" si="7"/>
        <v>0.31464707461084274</v>
      </c>
      <c r="I42" s="10"/>
      <c r="J42" s="9">
        <f t="shared" si="7"/>
        <v>103</v>
      </c>
      <c r="K42" s="10">
        <f t="shared" si="7"/>
        <v>0.607530026360701</v>
      </c>
      <c r="L42" s="9">
        <f t="shared" si="7"/>
        <v>66.5</v>
      </c>
      <c r="M42" s="9">
        <f t="shared" si="7"/>
        <v>170.1</v>
      </c>
      <c r="N42" s="9"/>
      <c r="O42" s="11">
        <f t="shared" si="7"/>
        <v>16.75</v>
      </c>
      <c r="P42" s="14">
        <f t="shared" si="7"/>
        <v>21.856873111782477</v>
      </c>
      <c r="Q42" s="14"/>
      <c r="R42" s="9">
        <f t="shared" si="7"/>
        <v>23</v>
      </c>
    </row>
    <row r="43" spans="1:18" ht="12.75">
      <c r="A43" s="17" t="s">
        <v>138</v>
      </c>
      <c r="B43" s="15">
        <f>PERCENTILE(B$2:B$31,0.75)</f>
        <v>486.75</v>
      </c>
      <c r="C43" s="13">
        <f aca="true" t="shared" si="8" ref="C43:R43">PERCENTILE(C$2:C$31,0.75)</f>
        <v>2.501923076923077</v>
      </c>
      <c r="D43" s="10">
        <f t="shared" si="8"/>
        <v>0.5425</v>
      </c>
      <c r="E43" s="10"/>
      <c r="F43" s="9">
        <f t="shared" si="8"/>
        <v>199.5</v>
      </c>
      <c r="G43" s="9">
        <f t="shared" si="8"/>
        <v>79.5</v>
      </c>
      <c r="H43" s="10">
        <f t="shared" si="8"/>
        <v>0.3985627418463239</v>
      </c>
      <c r="I43" s="10"/>
      <c r="J43" s="9">
        <f t="shared" si="8"/>
        <v>123.5</v>
      </c>
      <c r="K43" s="10">
        <f t="shared" si="8"/>
        <v>0.6429444313205285</v>
      </c>
      <c r="L43" s="9">
        <f t="shared" si="8"/>
        <v>71.875</v>
      </c>
      <c r="M43" s="9">
        <f t="shared" si="8"/>
        <v>200.375</v>
      </c>
      <c r="N43" s="9"/>
      <c r="O43" s="11">
        <f t="shared" si="8"/>
        <v>25.375</v>
      </c>
      <c r="P43" s="14">
        <f t="shared" si="8"/>
        <v>38.267205056179776</v>
      </c>
      <c r="Q43" s="14"/>
      <c r="R43" s="9">
        <f t="shared" si="8"/>
        <v>29.75</v>
      </c>
    </row>
    <row r="44" spans="1:18" ht="12.75">
      <c r="A44" s="17" t="s">
        <v>139</v>
      </c>
      <c r="B44" s="16">
        <f>(B43-B41)/B42</f>
        <v>0.3191881918819188</v>
      </c>
      <c r="C44" s="12">
        <f aca="true" t="shared" si="9" ref="C44:R44">(C43-C41)/C42</f>
        <v>0.17474994254961132</v>
      </c>
      <c r="D44" s="12">
        <f t="shared" si="9"/>
        <v>1.1209677419354838</v>
      </c>
      <c r="E44" s="12"/>
      <c r="F44" s="12">
        <f t="shared" si="9"/>
        <v>0.19482288828337874</v>
      </c>
      <c r="G44" s="12">
        <f t="shared" si="9"/>
        <v>0.7025862068965517</v>
      </c>
      <c r="H44" s="12">
        <f t="shared" si="9"/>
        <v>0.5316527153778711</v>
      </c>
      <c r="I44" s="12"/>
      <c r="J44" s="12">
        <f t="shared" si="9"/>
        <v>0.3592233009708738</v>
      </c>
      <c r="K44" s="12">
        <f t="shared" si="9"/>
        <v>0.11631229506795598</v>
      </c>
      <c r="L44" s="12">
        <f t="shared" si="9"/>
        <v>0.1721804511278196</v>
      </c>
      <c r="M44" s="12">
        <f t="shared" si="9"/>
        <v>0.30423280423280424</v>
      </c>
      <c r="N44" s="12"/>
      <c r="O44" s="12">
        <f t="shared" si="9"/>
        <v>0.9014925373134329</v>
      </c>
      <c r="P44" s="12">
        <f t="shared" si="9"/>
        <v>0.9332148442193029</v>
      </c>
      <c r="Q44" s="12"/>
      <c r="R44" s="12">
        <f t="shared" si="9"/>
        <v>0.45652173913043476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bestFit="1" customWidth="1"/>
    <col min="2" max="2" width="7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7" width="6.140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5" width="7.28125" style="1" bestFit="1" customWidth="1"/>
    <col min="16" max="16" width="5.7109375" style="1" bestFit="1" customWidth="1"/>
    <col min="17" max="17" width="0.85546875" style="1" customWidth="1"/>
    <col min="18" max="18" width="5.7109375" style="2" bestFit="1" customWidth="1"/>
    <col min="19" max="19" width="18.28125" style="0" bestFit="1" customWidth="1"/>
  </cols>
  <sheetData>
    <row r="1" spans="1:18" ht="25.5">
      <c r="A1" s="4">
        <v>2008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0</v>
      </c>
      <c r="B2" s="9">
        <v>1500</v>
      </c>
      <c r="C2" s="13">
        <v>4</v>
      </c>
      <c r="D2" s="10">
        <v>0.95</v>
      </c>
      <c r="E2" s="10"/>
      <c r="F2" s="9">
        <v>375</v>
      </c>
      <c r="G2" s="9">
        <v>217</v>
      </c>
      <c r="H2" s="10">
        <v>0.5786666666666667</v>
      </c>
      <c r="I2" s="10"/>
      <c r="J2" s="9">
        <v>236</v>
      </c>
      <c r="K2" s="10">
        <v>0.6231845788222868</v>
      </c>
      <c r="L2" s="9">
        <v>142.7</v>
      </c>
      <c r="M2" s="9">
        <v>378.7</v>
      </c>
      <c r="N2" s="9"/>
      <c r="O2" s="11">
        <v>-3.7</v>
      </c>
      <c r="P2" s="14">
        <v>-405.40540540540536</v>
      </c>
      <c r="Q2" s="14"/>
      <c r="R2" s="9">
        <v>41</v>
      </c>
    </row>
    <row r="3" spans="1:18" ht="12.75">
      <c r="A3" s="8" t="s">
        <v>2</v>
      </c>
      <c r="B3" s="9">
        <v>912</v>
      </c>
      <c r="C3" s="13">
        <v>3.4942528735632186</v>
      </c>
      <c r="D3" s="10">
        <v>0.76</v>
      </c>
      <c r="E3" s="10"/>
      <c r="F3" s="9">
        <v>261</v>
      </c>
      <c r="G3" s="9">
        <v>144</v>
      </c>
      <c r="H3" s="10">
        <v>0.5517241379310345</v>
      </c>
      <c r="I3" s="10"/>
      <c r="J3" s="9">
        <v>157</v>
      </c>
      <c r="K3" s="10">
        <v>0.6610526315789473</v>
      </c>
      <c r="L3" s="9">
        <v>80.5</v>
      </c>
      <c r="M3" s="9">
        <v>237.5</v>
      </c>
      <c r="N3" s="9"/>
      <c r="O3" s="11">
        <v>23.5</v>
      </c>
      <c r="P3" s="14">
        <v>38.808510638297875</v>
      </c>
      <c r="Q3" s="14"/>
      <c r="R3" s="9">
        <v>34</v>
      </c>
    </row>
    <row r="4" spans="1:18" ht="12.75">
      <c r="A4" s="8" t="s">
        <v>3</v>
      </c>
      <c r="B4" s="9">
        <v>833</v>
      </c>
      <c r="C4" s="13">
        <v>3.096654275092937</v>
      </c>
      <c r="D4" s="10">
        <v>0.29</v>
      </c>
      <c r="E4" s="10"/>
      <c r="F4" s="9">
        <v>269</v>
      </c>
      <c r="G4" s="9">
        <v>176</v>
      </c>
      <c r="H4" s="10">
        <v>0.654275092936803</v>
      </c>
      <c r="I4" s="10"/>
      <c r="J4" s="9">
        <v>165</v>
      </c>
      <c r="K4" s="10">
        <v>0.6781750924784217</v>
      </c>
      <c r="L4" s="9">
        <v>78.3</v>
      </c>
      <c r="M4" s="9">
        <v>243.3</v>
      </c>
      <c r="N4" s="9"/>
      <c r="O4" s="11">
        <v>25.7</v>
      </c>
      <c r="P4" s="14">
        <v>32.4124513618677</v>
      </c>
      <c r="Q4" s="14"/>
      <c r="R4" s="9">
        <v>50</v>
      </c>
    </row>
    <row r="5" spans="1:18" ht="12.75">
      <c r="A5" s="8" t="s">
        <v>4</v>
      </c>
      <c r="B5" s="9">
        <v>722</v>
      </c>
      <c r="C5" s="13">
        <v>2.995850622406639</v>
      </c>
      <c r="D5" s="10">
        <v>0.58</v>
      </c>
      <c r="E5" s="10"/>
      <c r="F5" s="9">
        <v>241</v>
      </c>
      <c r="G5" s="9">
        <v>115</v>
      </c>
      <c r="H5" s="10">
        <v>0.47717842323651455</v>
      </c>
      <c r="I5" s="10"/>
      <c r="J5" s="9">
        <v>138</v>
      </c>
      <c r="K5" s="10">
        <v>0.6146993318485523</v>
      </c>
      <c r="L5" s="9">
        <v>86.5</v>
      </c>
      <c r="M5" s="9">
        <v>224.5</v>
      </c>
      <c r="N5" s="9"/>
      <c r="O5" s="11">
        <v>16.5</v>
      </c>
      <c r="P5" s="14">
        <v>43.75757575757576</v>
      </c>
      <c r="Q5" s="14"/>
      <c r="R5" s="9">
        <v>30</v>
      </c>
    </row>
    <row r="6" spans="1:18" ht="12.75">
      <c r="A6" s="8" t="s">
        <v>5</v>
      </c>
      <c r="B6" s="9">
        <v>700</v>
      </c>
      <c r="C6" s="13">
        <v>2.928870292887029</v>
      </c>
      <c r="D6" s="10">
        <v>0</v>
      </c>
      <c r="E6" s="10"/>
      <c r="F6" s="9">
        <v>239</v>
      </c>
      <c r="G6" s="9">
        <v>128</v>
      </c>
      <c r="H6" s="10">
        <v>0.5355648535564853</v>
      </c>
      <c r="I6" s="10"/>
      <c r="J6" s="9">
        <v>140</v>
      </c>
      <c r="K6" s="10">
        <v>0.6688963210702341</v>
      </c>
      <c r="L6" s="9">
        <v>69.3</v>
      </c>
      <c r="M6" s="9">
        <v>209.3</v>
      </c>
      <c r="N6" s="9"/>
      <c r="O6" s="11">
        <v>29.7</v>
      </c>
      <c r="P6" s="14">
        <v>23.56902356902357</v>
      </c>
      <c r="Q6" s="14"/>
      <c r="R6" s="9">
        <v>42</v>
      </c>
    </row>
    <row r="7" spans="1:18" ht="12.75">
      <c r="A7" s="8" t="s">
        <v>6</v>
      </c>
      <c r="B7" s="9">
        <v>509</v>
      </c>
      <c r="C7" s="13">
        <v>2.400943396226415</v>
      </c>
      <c r="D7" s="10">
        <v>0.07</v>
      </c>
      <c r="E7" s="10"/>
      <c r="F7" s="9">
        <v>212</v>
      </c>
      <c r="G7" s="9">
        <v>72</v>
      </c>
      <c r="H7" s="10">
        <v>0.33962264150943394</v>
      </c>
      <c r="I7" s="10"/>
      <c r="J7" s="9">
        <v>132</v>
      </c>
      <c r="K7" s="10">
        <v>0.6544372830937035</v>
      </c>
      <c r="L7" s="9">
        <v>69.7</v>
      </c>
      <c r="M7" s="9">
        <v>201.7</v>
      </c>
      <c r="N7" s="9"/>
      <c r="O7" s="11">
        <v>10.3</v>
      </c>
      <c r="P7" s="14">
        <v>49.41747572815534</v>
      </c>
      <c r="Q7" s="14"/>
      <c r="R7" s="9">
        <v>21</v>
      </c>
    </row>
    <row r="8" spans="1:18" ht="12.75">
      <c r="A8" s="8" t="s">
        <v>7</v>
      </c>
      <c r="B8" s="9">
        <v>496</v>
      </c>
      <c r="C8" s="13">
        <v>2.2962962962962963</v>
      </c>
      <c r="D8" s="10">
        <v>0.35</v>
      </c>
      <c r="E8" s="10"/>
      <c r="F8" s="9">
        <v>216</v>
      </c>
      <c r="G8" s="9">
        <v>103</v>
      </c>
      <c r="H8" s="10">
        <v>0.47685185185185186</v>
      </c>
      <c r="I8" s="10"/>
      <c r="J8" s="9">
        <v>128</v>
      </c>
      <c r="K8" s="10">
        <v>0.6409614421632449</v>
      </c>
      <c r="L8" s="9">
        <v>71.7</v>
      </c>
      <c r="M8" s="9">
        <v>199.7</v>
      </c>
      <c r="N8" s="9"/>
      <c r="O8" s="11">
        <v>16.3</v>
      </c>
      <c r="P8" s="14">
        <v>30.429447852760735</v>
      </c>
      <c r="Q8" s="14"/>
      <c r="R8" s="9">
        <v>28</v>
      </c>
    </row>
    <row r="9" spans="1:18" ht="12.75">
      <c r="A9" s="8" t="s">
        <v>8</v>
      </c>
      <c r="B9" s="9">
        <v>486</v>
      </c>
      <c r="C9" s="13">
        <v>2.4923076923076923</v>
      </c>
      <c r="D9" s="10">
        <v>0.5</v>
      </c>
      <c r="E9" s="10"/>
      <c r="F9" s="9">
        <v>195</v>
      </c>
      <c r="G9" s="9">
        <v>92</v>
      </c>
      <c r="H9" s="10">
        <v>0.4717948717948718</v>
      </c>
      <c r="I9" s="10"/>
      <c r="J9" s="9">
        <v>120</v>
      </c>
      <c r="K9" s="10">
        <v>0.6369426751592356</v>
      </c>
      <c r="L9" s="9">
        <v>68.4</v>
      </c>
      <c r="M9" s="9">
        <v>188.4</v>
      </c>
      <c r="N9" s="9"/>
      <c r="O9" s="11">
        <v>6.6</v>
      </c>
      <c r="P9" s="14">
        <v>73.63636363636364</v>
      </c>
      <c r="Q9" s="14"/>
      <c r="R9" s="9">
        <v>29</v>
      </c>
    </row>
    <row r="10" spans="1:18" ht="12.75">
      <c r="A10" s="8" t="s">
        <v>9</v>
      </c>
      <c r="B10" s="9">
        <v>471</v>
      </c>
      <c r="C10" s="13">
        <v>2.4030612244897958</v>
      </c>
      <c r="D10" s="10">
        <v>0.28</v>
      </c>
      <c r="E10" s="10"/>
      <c r="F10" s="9">
        <v>196</v>
      </c>
      <c r="G10" s="9">
        <v>78</v>
      </c>
      <c r="H10" s="10">
        <v>0.3979591836734694</v>
      </c>
      <c r="I10" s="10"/>
      <c r="J10" s="9">
        <v>103</v>
      </c>
      <c r="K10" s="10">
        <v>0.5933179723502304</v>
      </c>
      <c r="L10" s="9">
        <v>70.6</v>
      </c>
      <c r="M10" s="9">
        <v>173.6</v>
      </c>
      <c r="N10" s="9"/>
      <c r="O10" s="11">
        <v>22.4</v>
      </c>
      <c r="P10" s="14">
        <v>21.026785714285715</v>
      </c>
      <c r="Q10" s="14"/>
      <c r="R10" s="9">
        <v>22</v>
      </c>
    </row>
    <row r="11" spans="1:18" ht="12.75">
      <c r="A11" s="8" t="s">
        <v>10</v>
      </c>
      <c r="B11" s="9">
        <v>450</v>
      </c>
      <c r="C11" s="13">
        <v>2.295918367346939</v>
      </c>
      <c r="D11" s="10">
        <v>0.09</v>
      </c>
      <c r="E11" s="10"/>
      <c r="F11" s="9">
        <v>196</v>
      </c>
      <c r="G11" s="9">
        <v>71</v>
      </c>
      <c r="H11" s="10">
        <v>0.3622448979591837</v>
      </c>
      <c r="I11" s="10"/>
      <c r="J11" s="9">
        <v>126</v>
      </c>
      <c r="K11" s="10">
        <v>0.6915477497255763</v>
      </c>
      <c r="L11" s="9">
        <v>56.2</v>
      </c>
      <c r="M11" s="9">
        <v>182.2</v>
      </c>
      <c r="N11" s="9"/>
      <c r="O11" s="11">
        <v>13.8</v>
      </c>
      <c r="P11" s="14">
        <v>32.608695652173914</v>
      </c>
      <c r="Q11" s="14"/>
      <c r="R11" s="9">
        <v>30</v>
      </c>
    </row>
    <row r="12" spans="1:18" ht="12.75">
      <c r="A12" s="8" t="s">
        <v>11</v>
      </c>
      <c r="B12" s="9">
        <v>446</v>
      </c>
      <c r="C12" s="13">
        <v>2.3978494623655915</v>
      </c>
      <c r="D12" s="10">
        <v>0</v>
      </c>
      <c r="E12" s="10"/>
      <c r="F12" s="9">
        <v>186</v>
      </c>
      <c r="G12" s="9">
        <v>44</v>
      </c>
      <c r="H12" s="10">
        <v>0.23655913978494625</v>
      </c>
      <c r="I12" s="10"/>
      <c r="J12" s="9">
        <v>106</v>
      </c>
      <c r="K12" s="10">
        <v>0.5846662989520132</v>
      </c>
      <c r="L12" s="9">
        <v>75.3</v>
      </c>
      <c r="M12" s="9">
        <v>181.3</v>
      </c>
      <c r="N12" s="9"/>
      <c r="O12" s="11">
        <v>4.7</v>
      </c>
      <c r="P12" s="14">
        <v>94.8936170212766</v>
      </c>
      <c r="Q12" s="14"/>
      <c r="R12" s="9">
        <v>17</v>
      </c>
    </row>
    <row r="13" spans="1:18" ht="12.75">
      <c r="A13" s="8" t="s">
        <v>12</v>
      </c>
      <c r="B13" s="9">
        <v>445</v>
      </c>
      <c r="C13" s="13">
        <v>2.2938144329896906</v>
      </c>
      <c r="D13" s="10">
        <v>0.12</v>
      </c>
      <c r="E13" s="10"/>
      <c r="F13" s="9">
        <v>194</v>
      </c>
      <c r="G13" s="9">
        <v>78</v>
      </c>
      <c r="H13" s="10">
        <v>0.4020618556701031</v>
      </c>
      <c r="I13" s="10"/>
      <c r="J13" s="9">
        <v>111</v>
      </c>
      <c r="K13" s="10">
        <v>0.6271186440677966</v>
      </c>
      <c r="L13" s="9">
        <v>66</v>
      </c>
      <c r="M13" s="9">
        <v>177</v>
      </c>
      <c r="N13" s="9"/>
      <c r="O13" s="11">
        <v>17</v>
      </c>
      <c r="P13" s="14">
        <v>26.176470588235293</v>
      </c>
      <c r="Q13" s="14"/>
      <c r="R13" s="9">
        <v>29</v>
      </c>
    </row>
    <row r="14" spans="1:18" ht="12.75">
      <c r="A14" s="8" t="s">
        <v>13</v>
      </c>
      <c r="B14" s="9">
        <v>426</v>
      </c>
      <c r="C14" s="13">
        <v>2.253968253968254</v>
      </c>
      <c r="D14" s="10">
        <v>0.23</v>
      </c>
      <c r="E14" s="10"/>
      <c r="F14" s="9">
        <v>189</v>
      </c>
      <c r="G14" s="9">
        <v>60</v>
      </c>
      <c r="H14" s="10">
        <v>0.31746031746031744</v>
      </c>
      <c r="I14" s="10"/>
      <c r="J14" s="9">
        <v>127</v>
      </c>
      <c r="K14" s="10">
        <v>0.685745140388769</v>
      </c>
      <c r="L14" s="9">
        <v>58.2</v>
      </c>
      <c r="M14" s="9">
        <v>185.2</v>
      </c>
      <c r="N14" s="9"/>
      <c r="O14" s="11">
        <v>3.8</v>
      </c>
      <c r="P14" s="14">
        <v>112.10526315789474</v>
      </c>
      <c r="Q14" s="14"/>
      <c r="R14" s="9">
        <v>25</v>
      </c>
    </row>
    <row r="15" spans="1:18" ht="12.75">
      <c r="A15" s="8" t="s">
        <v>14</v>
      </c>
      <c r="B15" s="9">
        <v>406</v>
      </c>
      <c r="C15" s="13">
        <v>2.2065217391304346</v>
      </c>
      <c r="D15" s="10">
        <v>0.62</v>
      </c>
      <c r="E15" s="10"/>
      <c r="F15" s="9">
        <v>184</v>
      </c>
      <c r="G15" s="9">
        <v>65</v>
      </c>
      <c r="H15" s="10">
        <v>0.3532608695652174</v>
      </c>
      <c r="I15" s="10"/>
      <c r="J15" s="9">
        <v>75</v>
      </c>
      <c r="K15" s="10">
        <v>0.5304101838755304</v>
      </c>
      <c r="L15" s="9">
        <v>66.4</v>
      </c>
      <c r="M15" s="9">
        <v>141.4</v>
      </c>
      <c r="N15" s="9"/>
      <c r="O15" s="11">
        <v>42.6</v>
      </c>
      <c r="P15" s="14">
        <v>9.530516431924882</v>
      </c>
      <c r="Q15" s="14"/>
      <c r="R15" s="9">
        <v>25</v>
      </c>
    </row>
    <row r="16" spans="1:18" ht="12.75">
      <c r="A16" s="8" t="s">
        <v>15</v>
      </c>
      <c r="B16" s="9">
        <v>405</v>
      </c>
      <c r="C16" s="13">
        <v>2.3011363636363638</v>
      </c>
      <c r="D16" s="10">
        <v>0.66</v>
      </c>
      <c r="E16" s="10"/>
      <c r="F16" s="9">
        <v>176</v>
      </c>
      <c r="G16" s="9">
        <v>36</v>
      </c>
      <c r="H16" s="10">
        <v>0.20454545454545456</v>
      </c>
      <c r="I16" s="10"/>
      <c r="J16" s="9">
        <v>91</v>
      </c>
      <c r="K16" s="10">
        <v>0.5737704918032787</v>
      </c>
      <c r="L16" s="9">
        <v>67.6</v>
      </c>
      <c r="M16" s="9">
        <v>158.6</v>
      </c>
      <c r="N16" s="9"/>
      <c r="O16" s="11">
        <v>17.4</v>
      </c>
      <c r="P16" s="14">
        <v>23.27586206896552</v>
      </c>
      <c r="Q16" s="14"/>
      <c r="R16" s="9">
        <v>18</v>
      </c>
    </row>
    <row r="17" spans="1:18" ht="12.75">
      <c r="A17" s="8" t="s">
        <v>16</v>
      </c>
      <c r="B17" s="9">
        <v>401</v>
      </c>
      <c r="C17" s="13">
        <v>2.3045977011494254</v>
      </c>
      <c r="D17" s="10">
        <v>0.6</v>
      </c>
      <c r="E17" s="10"/>
      <c r="F17" s="9">
        <v>174</v>
      </c>
      <c r="G17" s="9">
        <v>67</v>
      </c>
      <c r="H17" s="10">
        <v>0.3850574712643678</v>
      </c>
      <c r="I17" s="10"/>
      <c r="J17" s="9">
        <v>86</v>
      </c>
      <c r="K17" s="10">
        <v>0.5691594970218399</v>
      </c>
      <c r="L17" s="9">
        <v>65.1</v>
      </c>
      <c r="M17" s="9">
        <v>151.1</v>
      </c>
      <c r="N17" s="9"/>
      <c r="O17" s="11">
        <v>22.9</v>
      </c>
      <c r="P17" s="14">
        <v>17.510917030567686</v>
      </c>
      <c r="Q17" s="14"/>
      <c r="R17" s="9">
        <v>27</v>
      </c>
    </row>
    <row r="18" spans="1:18" ht="12.75">
      <c r="A18" s="8" t="s">
        <v>17</v>
      </c>
      <c r="B18" s="9">
        <v>400</v>
      </c>
      <c r="C18" s="13">
        <v>2.2988505747126435</v>
      </c>
      <c r="D18" s="10">
        <v>0.38</v>
      </c>
      <c r="E18" s="10"/>
      <c r="F18" s="9">
        <v>174</v>
      </c>
      <c r="G18" s="9">
        <v>47</v>
      </c>
      <c r="H18" s="10">
        <v>0.27011494252873564</v>
      </c>
      <c r="I18" s="10"/>
      <c r="J18" s="9">
        <v>92</v>
      </c>
      <c r="K18" s="10">
        <v>0.6267029972752043</v>
      </c>
      <c r="L18" s="9">
        <v>54.8</v>
      </c>
      <c r="M18" s="9">
        <v>146.8</v>
      </c>
      <c r="N18" s="9"/>
      <c r="O18" s="11">
        <v>27.2</v>
      </c>
      <c r="P18" s="14">
        <v>14.705882352941178</v>
      </c>
      <c r="Q18" s="14"/>
      <c r="R18" s="9">
        <v>24</v>
      </c>
    </row>
    <row r="19" spans="1:18" ht="12.75">
      <c r="A19" s="8" t="s">
        <v>18</v>
      </c>
      <c r="B19" s="9">
        <v>399</v>
      </c>
      <c r="C19" s="13">
        <v>2.2044198895027622</v>
      </c>
      <c r="D19" s="10">
        <v>0.25</v>
      </c>
      <c r="E19" s="10"/>
      <c r="F19" s="9">
        <v>181</v>
      </c>
      <c r="G19" s="9">
        <v>52</v>
      </c>
      <c r="H19" s="10">
        <v>0.287292817679558</v>
      </c>
      <c r="I19" s="10"/>
      <c r="J19" s="9">
        <v>95</v>
      </c>
      <c r="K19" s="10">
        <v>0.5882352941176471</v>
      </c>
      <c r="L19" s="9">
        <v>66.5</v>
      </c>
      <c r="M19" s="9">
        <v>161.5</v>
      </c>
      <c r="N19" s="9"/>
      <c r="O19" s="11">
        <v>19.5</v>
      </c>
      <c r="P19" s="14">
        <v>20.46153846153846</v>
      </c>
      <c r="Q19" s="14"/>
      <c r="R19" s="9">
        <v>26</v>
      </c>
    </row>
    <row r="20" spans="1:18" ht="12.75">
      <c r="A20" s="8" t="s">
        <v>19</v>
      </c>
      <c r="B20" s="9">
        <v>390</v>
      </c>
      <c r="C20" s="13">
        <v>2.2033898305084745</v>
      </c>
      <c r="D20" s="10">
        <v>0.51</v>
      </c>
      <c r="E20" s="10"/>
      <c r="F20" s="9">
        <v>177</v>
      </c>
      <c r="G20" s="9">
        <v>47</v>
      </c>
      <c r="H20" s="10">
        <v>0.2655367231638418</v>
      </c>
      <c r="I20" s="10"/>
      <c r="J20" s="9">
        <v>108</v>
      </c>
      <c r="K20" s="10">
        <v>0.6239168110918545</v>
      </c>
      <c r="L20" s="9">
        <v>65.1</v>
      </c>
      <c r="M20" s="9">
        <v>173.1</v>
      </c>
      <c r="N20" s="9"/>
      <c r="O20" s="11">
        <v>3.9</v>
      </c>
      <c r="P20" s="14">
        <v>100</v>
      </c>
      <c r="Q20" s="14"/>
      <c r="R20" s="9">
        <v>16</v>
      </c>
    </row>
    <row r="21" spans="1:18" ht="12.75">
      <c r="A21" s="8" t="s">
        <v>20</v>
      </c>
      <c r="B21" s="9">
        <v>373</v>
      </c>
      <c r="C21" s="13">
        <v>2.095505617977528</v>
      </c>
      <c r="D21" s="10">
        <v>0.21</v>
      </c>
      <c r="E21" s="10"/>
      <c r="F21" s="9">
        <v>178</v>
      </c>
      <c r="G21" s="9">
        <v>53</v>
      </c>
      <c r="H21" s="10">
        <v>0.29775280898876405</v>
      </c>
      <c r="I21" s="10"/>
      <c r="J21" s="9">
        <v>87</v>
      </c>
      <c r="K21" s="10">
        <v>0.5667752442996743</v>
      </c>
      <c r="L21" s="9">
        <v>66.5</v>
      </c>
      <c r="M21" s="9">
        <v>153.5</v>
      </c>
      <c r="N21" s="9"/>
      <c r="O21" s="11">
        <v>24.5</v>
      </c>
      <c r="P21" s="14">
        <v>15.224489795918368</v>
      </c>
      <c r="Q21" s="14"/>
      <c r="R21" s="9">
        <v>20</v>
      </c>
    </row>
    <row r="22" spans="1:18" ht="12.75">
      <c r="A22" s="8" t="s">
        <v>21</v>
      </c>
      <c r="B22" s="9">
        <v>371</v>
      </c>
      <c r="C22" s="13">
        <v>1.9946236559139785</v>
      </c>
      <c r="D22" s="10">
        <v>0.57</v>
      </c>
      <c r="E22" s="10"/>
      <c r="F22" s="9">
        <v>186</v>
      </c>
      <c r="G22" s="9">
        <v>75</v>
      </c>
      <c r="H22" s="10">
        <v>0.4032258064516129</v>
      </c>
      <c r="I22" s="10"/>
      <c r="J22" s="9">
        <v>148</v>
      </c>
      <c r="K22" s="10">
        <v>0.6971267074894018</v>
      </c>
      <c r="L22" s="9">
        <v>64.3</v>
      </c>
      <c r="M22" s="9">
        <v>212.3</v>
      </c>
      <c r="N22" s="9"/>
      <c r="O22" s="11">
        <v>-26.3</v>
      </c>
      <c r="P22" s="14">
        <v>-14.106463878326997</v>
      </c>
      <c r="Q22" s="14"/>
      <c r="R22" s="9">
        <v>25</v>
      </c>
    </row>
    <row r="23" spans="1:18" ht="12.75">
      <c r="A23" s="8" t="s">
        <v>22</v>
      </c>
      <c r="B23" s="9">
        <v>356</v>
      </c>
      <c r="C23" s="13">
        <v>2.2531645569620253</v>
      </c>
      <c r="D23" s="10">
        <v>0.28</v>
      </c>
      <c r="E23" s="10"/>
      <c r="F23" s="9">
        <v>158</v>
      </c>
      <c r="G23" s="9">
        <v>44</v>
      </c>
      <c r="H23" s="10">
        <v>0.27848101265822783</v>
      </c>
      <c r="I23" s="10"/>
      <c r="J23" s="9">
        <v>80</v>
      </c>
      <c r="K23" s="10">
        <v>0.6097560975609757</v>
      </c>
      <c r="L23" s="9">
        <v>51.2</v>
      </c>
      <c r="M23" s="9">
        <v>131.2</v>
      </c>
      <c r="N23" s="9"/>
      <c r="O23" s="11">
        <v>26.8</v>
      </c>
      <c r="P23" s="14">
        <v>13.283582089552239</v>
      </c>
      <c r="Q23" s="14"/>
      <c r="R23" s="9">
        <v>21</v>
      </c>
    </row>
    <row r="24" spans="1:18" ht="12.75">
      <c r="A24" s="8" t="s">
        <v>23</v>
      </c>
      <c r="B24" s="9">
        <v>353</v>
      </c>
      <c r="C24" s="13">
        <v>2.052325581395349</v>
      </c>
      <c r="D24" s="10">
        <v>0</v>
      </c>
      <c r="E24" s="10"/>
      <c r="F24" s="9">
        <v>172</v>
      </c>
      <c r="G24" s="9">
        <v>52</v>
      </c>
      <c r="H24" s="10">
        <v>0.3023255813953488</v>
      </c>
      <c r="I24" s="10"/>
      <c r="J24" s="9">
        <v>110</v>
      </c>
      <c r="K24" s="10">
        <v>0.650887573964497</v>
      </c>
      <c r="L24" s="9">
        <v>59</v>
      </c>
      <c r="M24" s="9">
        <v>169</v>
      </c>
      <c r="N24" s="9"/>
      <c r="O24" s="11">
        <v>3</v>
      </c>
      <c r="P24" s="14">
        <v>117.66666666666667</v>
      </c>
      <c r="Q24" s="14"/>
      <c r="R24" s="9">
        <v>28</v>
      </c>
    </row>
    <row r="25" spans="1:18" ht="12.75">
      <c r="A25" s="8" t="s">
        <v>24</v>
      </c>
      <c r="B25" s="9">
        <v>347</v>
      </c>
      <c r="C25" s="13">
        <v>2.005780346820809</v>
      </c>
      <c r="D25" s="10">
        <v>0.35</v>
      </c>
      <c r="E25" s="10"/>
      <c r="F25" s="9">
        <v>173</v>
      </c>
      <c r="G25" s="9">
        <v>61</v>
      </c>
      <c r="H25" s="10">
        <v>0.35260115606936415</v>
      </c>
      <c r="I25" s="10"/>
      <c r="J25" s="9">
        <v>101</v>
      </c>
      <c r="K25" s="10">
        <v>0.6265508684863524</v>
      </c>
      <c r="L25" s="9">
        <v>60.2</v>
      </c>
      <c r="M25" s="9">
        <v>161.2</v>
      </c>
      <c r="N25" s="9"/>
      <c r="O25" s="11">
        <v>11.8</v>
      </c>
      <c r="P25" s="14">
        <v>29.406779661016948</v>
      </c>
      <c r="Q25" s="14"/>
      <c r="R25" s="9">
        <v>20</v>
      </c>
    </row>
    <row r="26" spans="1:18" ht="12.75">
      <c r="A26" s="8" t="s">
        <v>25</v>
      </c>
      <c r="B26" s="9">
        <v>342</v>
      </c>
      <c r="C26" s="13">
        <v>2</v>
      </c>
      <c r="D26" s="10">
        <v>0.12</v>
      </c>
      <c r="E26" s="10"/>
      <c r="F26" s="9">
        <v>171</v>
      </c>
      <c r="G26" s="9">
        <v>45</v>
      </c>
      <c r="H26" s="10">
        <v>0.2631578947368421</v>
      </c>
      <c r="I26" s="10"/>
      <c r="J26" s="9">
        <v>93</v>
      </c>
      <c r="K26" s="10">
        <v>0.6038961038961039</v>
      </c>
      <c r="L26" s="9">
        <v>61</v>
      </c>
      <c r="M26" s="9">
        <v>154</v>
      </c>
      <c r="N26" s="9"/>
      <c r="O26" s="11">
        <v>17</v>
      </c>
      <c r="P26" s="14">
        <v>20.11764705882353</v>
      </c>
      <c r="Q26" s="14"/>
      <c r="R26" s="9">
        <v>19</v>
      </c>
    </row>
    <row r="27" spans="1:18" ht="12.75">
      <c r="A27" s="8" t="s">
        <v>26</v>
      </c>
      <c r="B27" s="9">
        <v>320</v>
      </c>
      <c r="C27" s="13">
        <v>2</v>
      </c>
      <c r="D27" s="10">
        <v>0.19</v>
      </c>
      <c r="E27" s="10"/>
      <c r="F27" s="9">
        <v>160</v>
      </c>
      <c r="G27" s="9">
        <v>40</v>
      </c>
      <c r="H27" s="10">
        <v>0.25</v>
      </c>
      <c r="I27" s="10"/>
      <c r="J27" s="9">
        <v>67</v>
      </c>
      <c r="K27" s="10">
        <v>0.5130168453292496</v>
      </c>
      <c r="L27" s="9">
        <v>63.6</v>
      </c>
      <c r="M27" s="9">
        <v>130.6</v>
      </c>
      <c r="N27" s="9"/>
      <c r="O27" s="11">
        <v>29.4</v>
      </c>
      <c r="P27" s="14">
        <v>10.884353741496598</v>
      </c>
      <c r="Q27" s="14"/>
      <c r="R27" s="9">
        <v>17</v>
      </c>
    </row>
    <row r="28" spans="1:18" ht="12.75">
      <c r="A28" s="8" t="s">
        <v>27</v>
      </c>
      <c r="B28" s="9">
        <v>319</v>
      </c>
      <c r="C28" s="13">
        <v>1.99375</v>
      </c>
      <c r="D28" s="10">
        <v>0.28</v>
      </c>
      <c r="E28" s="10"/>
      <c r="F28" s="9">
        <v>160</v>
      </c>
      <c r="G28" s="9">
        <v>43</v>
      </c>
      <c r="H28" s="10">
        <v>0.26875</v>
      </c>
      <c r="I28" s="10"/>
      <c r="J28" s="9">
        <v>77</v>
      </c>
      <c r="K28" s="10">
        <v>0.5754857997010463</v>
      </c>
      <c r="L28" s="9">
        <v>56.8</v>
      </c>
      <c r="M28" s="9">
        <v>133.8</v>
      </c>
      <c r="N28" s="9"/>
      <c r="O28" s="11">
        <v>26.2</v>
      </c>
      <c r="P28" s="14">
        <v>12.17557251908397</v>
      </c>
      <c r="Q28" s="14"/>
      <c r="R28" s="9">
        <v>29</v>
      </c>
    </row>
    <row r="29" spans="1:18" ht="12.75">
      <c r="A29" s="8" t="s">
        <v>28</v>
      </c>
      <c r="B29" s="9">
        <v>314</v>
      </c>
      <c r="C29" s="13">
        <v>2.195804195804196</v>
      </c>
      <c r="D29" s="10">
        <v>0.13</v>
      </c>
      <c r="E29" s="10"/>
      <c r="F29" s="9">
        <v>143</v>
      </c>
      <c r="G29" s="9">
        <v>27</v>
      </c>
      <c r="H29" s="10">
        <v>0.1888111888111888</v>
      </c>
      <c r="I29" s="10"/>
      <c r="J29" s="9">
        <v>83</v>
      </c>
      <c r="K29" s="10">
        <v>0.6194029850746269</v>
      </c>
      <c r="L29" s="9">
        <v>51</v>
      </c>
      <c r="M29" s="9">
        <v>134</v>
      </c>
      <c r="N29" s="9"/>
      <c r="O29" s="11">
        <v>9</v>
      </c>
      <c r="P29" s="14">
        <v>34.888888888888886</v>
      </c>
      <c r="Q29" s="14"/>
      <c r="R29" s="9">
        <v>18</v>
      </c>
    </row>
    <row r="30" spans="1:18" ht="12.75">
      <c r="A30" s="8" t="s">
        <v>29</v>
      </c>
      <c r="B30" s="9">
        <v>288</v>
      </c>
      <c r="C30" s="13">
        <v>2</v>
      </c>
      <c r="D30" s="10">
        <v>0.35</v>
      </c>
      <c r="E30" s="10"/>
      <c r="F30" s="9">
        <v>144</v>
      </c>
      <c r="G30" s="9">
        <v>26</v>
      </c>
      <c r="H30" s="10">
        <v>0.18055555555555555</v>
      </c>
      <c r="I30" s="10"/>
      <c r="J30" s="9">
        <v>65</v>
      </c>
      <c r="K30" s="10">
        <v>0.507416081186573</v>
      </c>
      <c r="L30" s="9">
        <v>63.1</v>
      </c>
      <c r="M30" s="9">
        <v>128.1</v>
      </c>
      <c r="N30" s="9"/>
      <c r="O30" s="11">
        <v>15.9</v>
      </c>
      <c r="P30" s="14">
        <v>18.11320754716981</v>
      </c>
      <c r="Q30" s="14"/>
      <c r="R30" s="9">
        <v>17</v>
      </c>
    </row>
    <row r="31" spans="1:18" ht="12.75">
      <c r="A31" s="8" t="s">
        <v>30</v>
      </c>
      <c r="B31" s="9">
        <v>277</v>
      </c>
      <c r="C31" s="13">
        <v>1.9928057553956835</v>
      </c>
      <c r="D31" s="10">
        <v>0.32</v>
      </c>
      <c r="E31" s="10"/>
      <c r="F31" s="9">
        <v>139</v>
      </c>
      <c r="G31" s="9">
        <v>22</v>
      </c>
      <c r="H31" s="10">
        <v>0.15827338129496402</v>
      </c>
      <c r="I31" s="10"/>
      <c r="J31" s="9">
        <v>45</v>
      </c>
      <c r="K31" s="10">
        <v>0.472193074501574</v>
      </c>
      <c r="L31" s="9">
        <v>50.3</v>
      </c>
      <c r="M31" s="9">
        <v>95.3</v>
      </c>
      <c r="N31" s="9"/>
      <c r="O31" s="11">
        <v>43.7</v>
      </c>
      <c r="P31" s="14">
        <v>6.338672768878718</v>
      </c>
      <c r="Q31" s="14"/>
      <c r="R31" s="9">
        <v>19</v>
      </c>
    </row>
    <row r="33" spans="1:18" ht="12.75">
      <c r="A33" s="17" t="s">
        <v>140</v>
      </c>
      <c r="B33" s="15">
        <f>MAX(B2:B31)</f>
        <v>1500</v>
      </c>
      <c r="C33" s="13">
        <f aca="true" t="shared" si="0" ref="C33:R33">MAX(C2:C31)</f>
        <v>4</v>
      </c>
      <c r="D33" s="10">
        <f t="shared" si="0"/>
        <v>0.95</v>
      </c>
      <c r="E33" s="10"/>
      <c r="F33" s="9">
        <f t="shared" si="0"/>
        <v>375</v>
      </c>
      <c r="G33" s="9">
        <f t="shared" si="0"/>
        <v>217</v>
      </c>
      <c r="H33" s="10">
        <f t="shared" si="0"/>
        <v>0.654275092936803</v>
      </c>
      <c r="I33" s="10"/>
      <c r="J33" s="9">
        <f t="shared" si="0"/>
        <v>236</v>
      </c>
      <c r="K33" s="10">
        <f t="shared" si="0"/>
        <v>0.6971267074894018</v>
      </c>
      <c r="L33" s="9">
        <f t="shared" si="0"/>
        <v>142.7</v>
      </c>
      <c r="M33" s="9">
        <f t="shared" si="0"/>
        <v>378.7</v>
      </c>
      <c r="N33" s="9"/>
      <c r="O33" s="11">
        <f t="shared" si="0"/>
        <v>43.7</v>
      </c>
      <c r="P33" s="14">
        <f t="shared" si="0"/>
        <v>117.66666666666667</v>
      </c>
      <c r="Q33" s="14"/>
      <c r="R33" s="9">
        <f t="shared" si="0"/>
        <v>50</v>
      </c>
    </row>
    <row r="34" spans="1:18" ht="12.75">
      <c r="A34" s="17" t="s">
        <v>141</v>
      </c>
      <c r="B34" s="15">
        <f>MIN(B2:B31)</f>
        <v>277</v>
      </c>
      <c r="C34" s="13">
        <f aca="true" t="shared" si="1" ref="C34:R34">MIN(C2:C31)</f>
        <v>1.9928057553956835</v>
      </c>
      <c r="D34" s="10">
        <f t="shared" si="1"/>
        <v>0</v>
      </c>
      <c r="E34" s="10"/>
      <c r="F34" s="9">
        <f t="shared" si="1"/>
        <v>139</v>
      </c>
      <c r="G34" s="9">
        <f t="shared" si="1"/>
        <v>22</v>
      </c>
      <c r="H34" s="10">
        <f t="shared" si="1"/>
        <v>0.15827338129496402</v>
      </c>
      <c r="I34" s="10"/>
      <c r="J34" s="9">
        <f t="shared" si="1"/>
        <v>45</v>
      </c>
      <c r="K34" s="10">
        <f t="shared" si="1"/>
        <v>0.472193074501574</v>
      </c>
      <c r="L34" s="9">
        <f t="shared" si="1"/>
        <v>50.3</v>
      </c>
      <c r="M34" s="9">
        <f t="shared" si="1"/>
        <v>95.3</v>
      </c>
      <c r="N34" s="9"/>
      <c r="O34" s="11">
        <f t="shared" si="1"/>
        <v>-26.3</v>
      </c>
      <c r="P34" s="14">
        <f t="shared" si="1"/>
        <v>-405.40540540540536</v>
      </c>
      <c r="Q34" s="14"/>
      <c r="R34" s="9">
        <f t="shared" si="1"/>
        <v>16</v>
      </c>
    </row>
    <row r="35" spans="1:18" ht="12.75">
      <c r="A35" s="17" t="s">
        <v>142</v>
      </c>
      <c r="B35" s="15">
        <f>B33-B34</f>
        <v>1223</v>
      </c>
      <c r="C35" s="13">
        <f aca="true" t="shared" si="2" ref="C35:R35">C33-C34</f>
        <v>2.0071942446043165</v>
      </c>
      <c r="D35" s="10">
        <f t="shared" si="2"/>
        <v>0.95</v>
      </c>
      <c r="E35" s="10"/>
      <c r="F35" s="9">
        <f t="shared" si="2"/>
        <v>236</v>
      </c>
      <c r="G35" s="9">
        <f t="shared" si="2"/>
        <v>195</v>
      </c>
      <c r="H35" s="10">
        <f t="shared" si="2"/>
        <v>0.4960017116418389</v>
      </c>
      <c r="I35" s="10"/>
      <c r="J35" s="9">
        <f t="shared" si="2"/>
        <v>191</v>
      </c>
      <c r="K35" s="10">
        <f t="shared" si="2"/>
        <v>0.22493363298782776</v>
      </c>
      <c r="L35" s="9">
        <f t="shared" si="2"/>
        <v>92.39999999999999</v>
      </c>
      <c r="M35" s="9">
        <f t="shared" si="2"/>
        <v>283.4</v>
      </c>
      <c r="N35" s="9"/>
      <c r="O35" s="11">
        <f t="shared" si="2"/>
        <v>70</v>
      </c>
      <c r="P35" s="14">
        <f t="shared" si="2"/>
        <v>523.072072072072</v>
      </c>
      <c r="Q35" s="14"/>
      <c r="R35" s="9">
        <f t="shared" si="2"/>
        <v>34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481.9</v>
      </c>
      <c r="C37" s="13">
        <f aca="true" t="shared" si="3" ref="C37:R37">AVERAGE(C2:C31)</f>
        <v>2.3817487666283395</v>
      </c>
      <c r="D37" s="10">
        <f t="shared" si="3"/>
        <v>0.33466666666666656</v>
      </c>
      <c r="E37" s="10"/>
      <c r="F37" s="9">
        <f t="shared" si="3"/>
        <v>193.96666666666667</v>
      </c>
      <c r="G37" s="9">
        <f t="shared" si="3"/>
        <v>72.66666666666667</v>
      </c>
      <c r="H37" s="10">
        <f t="shared" si="3"/>
        <v>0.35039021995802416</v>
      </c>
      <c r="I37" s="10"/>
      <c r="J37" s="9">
        <f t="shared" si="3"/>
        <v>109.73333333333333</v>
      </c>
      <c r="K37" s="10">
        <f t="shared" si="3"/>
        <v>0.6105149272791479</v>
      </c>
      <c r="L37" s="9">
        <f t="shared" si="3"/>
        <v>67.52999999999999</v>
      </c>
      <c r="M37" s="9">
        <f t="shared" si="3"/>
        <v>177.26333333333338</v>
      </c>
      <c r="N37" s="9"/>
      <c r="O37" s="11">
        <f t="shared" si="3"/>
        <v>16.70333333333333</v>
      </c>
      <c r="P37" s="14">
        <f t="shared" si="3"/>
        <v>20.763812949253737</v>
      </c>
      <c r="Q37" s="14"/>
      <c r="R37" s="9">
        <f t="shared" si="3"/>
        <v>25.566666666666666</v>
      </c>
    </row>
    <row r="38" spans="1:18" ht="12.75">
      <c r="A38" s="17" t="s">
        <v>134</v>
      </c>
      <c r="B38" s="15">
        <f>STDEV(B2:B31)</f>
        <v>245.8637623871652</v>
      </c>
      <c r="C38" s="13">
        <f aca="true" t="shared" si="4" ref="C38:R38">STDEV(C2:C31)</f>
        <v>0.47274228508890553</v>
      </c>
      <c r="D38" s="10">
        <f t="shared" si="4"/>
        <v>0.23920462072190982</v>
      </c>
      <c r="E38" s="10"/>
      <c r="F38" s="9">
        <f t="shared" si="4"/>
        <v>46.684918434066034</v>
      </c>
      <c r="G38" s="9">
        <f t="shared" si="4"/>
        <v>44.83251078166943</v>
      </c>
      <c r="H38" s="10">
        <f t="shared" si="4"/>
        <v>0.12521526774542602</v>
      </c>
      <c r="I38" s="10"/>
      <c r="J38" s="9">
        <f t="shared" si="4"/>
        <v>37.22525406535037</v>
      </c>
      <c r="K38" s="10">
        <f t="shared" si="4"/>
        <v>0.055731544195778075</v>
      </c>
      <c r="L38" s="9">
        <f t="shared" si="4"/>
        <v>16.55915519251075</v>
      </c>
      <c r="M38" s="9">
        <f t="shared" si="4"/>
        <v>51.371906204913344</v>
      </c>
      <c r="N38" s="9"/>
      <c r="O38" s="11">
        <f t="shared" si="4"/>
        <v>13.724819786099912</v>
      </c>
      <c r="P38" s="14">
        <f t="shared" si="4"/>
        <v>86.73151066208611</v>
      </c>
      <c r="Q38" s="14"/>
      <c r="R38" s="9">
        <f t="shared" si="4"/>
        <v>8.088661000537057</v>
      </c>
    </row>
    <row r="39" spans="1:18" ht="12.75">
      <c r="A39" s="17" t="s">
        <v>135</v>
      </c>
      <c r="B39" s="16">
        <f>B38/B37</f>
        <v>0.5101966432603553</v>
      </c>
      <c r="C39" s="12">
        <f aca="true" t="shared" si="5" ref="C39:R39">C38/C37</f>
        <v>0.19848536995702146</v>
      </c>
      <c r="D39" s="12">
        <f t="shared" si="5"/>
        <v>0.7147548427945515</v>
      </c>
      <c r="E39" s="12"/>
      <c r="F39" s="12">
        <f t="shared" si="5"/>
        <v>0.24068526431035933</v>
      </c>
      <c r="G39" s="12">
        <f t="shared" si="5"/>
        <v>0.6169611575459095</v>
      </c>
      <c r="H39" s="12">
        <f t="shared" si="5"/>
        <v>0.3573594826945412</v>
      </c>
      <c r="I39" s="12"/>
      <c r="J39" s="12">
        <f t="shared" si="5"/>
        <v>0.3392337855287093</v>
      </c>
      <c r="K39" s="12">
        <f t="shared" si="5"/>
        <v>0.09128612865233963</v>
      </c>
      <c r="L39" s="12">
        <f t="shared" si="5"/>
        <v>0.245211834629213</v>
      </c>
      <c r="M39" s="12">
        <f t="shared" si="5"/>
        <v>0.28980559734996897</v>
      </c>
      <c r="N39" s="12"/>
      <c r="O39" s="12">
        <f t="shared" si="5"/>
        <v>0.8216814878926312</v>
      </c>
      <c r="P39" s="12">
        <f t="shared" si="5"/>
        <v>4.177051241699001</v>
      </c>
      <c r="Q39" s="12"/>
      <c r="R39" s="12">
        <f t="shared" si="5"/>
        <v>0.31637526729610393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353.75</v>
      </c>
      <c r="C41" s="13">
        <f aca="true" t="shared" si="6" ref="C41:R41">PERCENTILE(C$2:C$31,0.25)</f>
        <v>2.0631205905408936</v>
      </c>
      <c r="D41" s="10">
        <f t="shared" si="6"/>
        <v>0.14500000000000002</v>
      </c>
      <c r="E41" s="10"/>
      <c r="F41" s="9">
        <f t="shared" si="6"/>
        <v>172.25</v>
      </c>
      <c r="G41" s="9">
        <f t="shared" si="6"/>
        <v>44.25</v>
      </c>
      <c r="H41" s="10">
        <f t="shared" si="6"/>
        <v>0.26634004237288134</v>
      </c>
      <c r="I41" s="10"/>
      <c r="J41" s="9">
        <f t="shared" si="6"/>
        <v>86.25</v>
      </c>
      <c r="K41" s="10">
        <f t="shared" si="6"/>
        <v>0.577780924513788</v>
      </c>
      <c r="L41" s="9">
        <f t="shared" si="6"/>
        <v>59.3</v>
      </c>
      <c r="M41" s="9">
        <f t="shared" si="6"/>
        <v>147.875</v>
      </c>
      <c r="N41" s="9"/>
      <c r="O41" s="11">
        <f t="shared" si="6"/>
        <v>9.325</v>
      </c>
      <c r="P41" s="14">
        <f t="shared" si="6"/>
        <v>14.835534213685476</v>
      </c>
      <c r="Q41" s="14"/>
      <c r="R41" s="9">
        <f t="shared" si="6"/>
        <v>19.25</v>
      </c>
    </row>
    <row r="42" spans="1:18" ht="12.75">
      <c r="A42" s="17" t="s">
        <v>137</v>
      </c>
      <c r="B42" s="15">
        <f>PERCENTILE(B$2:B$31,0.5)</f>
        <v>403</v>
      </c>
      <c r="C42" s="13">
        <f aca="true" t="shared" si="7" ref="C42:R42">PERCENTILE(C$2:C$31,0.5)</f>
        <v>2.2738913434789723</v>
      </c>
      <c r="D42" s="10">
        <f t="shared" si="7"/>
        <v>0.28500000000000003</v>
      </c>
      <c r="E42" s="10"/>
      <c r="F42" s="9">
        <f t="shared" si="7"/>
        <v>182.5</v>
      </c>
      <c r="G42" s="9">
        <f t="shared" si="7"/>
        <v>60.5</v>
      </c>
      <c r="H42" s="10">
        <f t="shared" si="7"/>
        <v>0.32854147948487566</v>
      </c>
      <c r="I42" s="10"/>
      <c r="J42" s="9">
        <f t="shared" si="7"/>
        <v>104.5</v>
      </c>
      <c r="K42" s="10">
        <f t="shared" si="7"/>
        <v>0.6212937819484569</v>
      </c>
      <c r="L42" s="9">
        <f t="shared" si="7"/>
        <v>65.55</v>
      </c>
      <c r="M42" s="9">
        <f t="shared" si="7"/>
        <v>171.05</v>
      </c>
      <c r="N42" s="9"/>
      <c r="O42" s="11">
        <f t="shared" si="7"/>
        <v>17</v>
      </c>
      <c r="P42" s="14">
        <f t="shared" si="7"/>
        <v>23.422442818994547</v>
      </c>
      <c r="Q42" s="14"/>
      <c r="R42" s="9">
        <f t="shared" si="7"/>
        <v>25</v>
      </c>
    </row>
    <row r="43" spans="1:18" ht="12.75">
      <c r="A43" s="17" t="s">
        <v>138</v>
      </c>
      <c r="B43" s="15">
        <f>PERCENTILE(B$2:B$31,0.75)</f>
        <v>482.25</v>
      </c>
      <c r="C43" s="13">
        <f aca="true" t="shared" si="8" ref="C43:R43">PERCENTILE(C$2:C$31,0.75)</f>
        <v>2.4001699127612093</v>
      </c>
      <c r="D43" s="10">
        <f t="shared" si="8"/>
        <v>0.5075000000000001</v>
      </c>
      <c r="E43" s="10"/>
      <c r="F43" s="9">
        <f t="shared" si="8"/>
        <v>196</v>
      </c>
      <c r="G43" s="9">
        <f t="shared" si="8"/>
        <v>78</v>
      </c>
      <c r="H43" s="10">
        <f t="shared" si="8"/>
        <v>0.40293481875623544</v>
      </c>
      <c r="I43" s="10"/>
      <c r="J43" s="9">
        <f t="shared" si="8"/>
        <v>127.75</v>
      </c>
      <c r="K43" s="10">
        <f t="shared" si="8"/>
        <v>0.648406041014184</v>
      </c>
      <c r="L43" s="9">
        <f t="shared" si="8"/>
        <v>69.6</v>
      </c>
      <c r="M43" s="9">
        <f t="shared" si="8"/>
        <v>196.875</v>
      </c>
      <c r="N43" s="9"/>
      <c r="O43" s="11">
        <f t="shared" si="8"/>
        <v>25.4</v>
      </c>
      <c r="P43" s="14">
        <f t="shared" si="8"/>
        <v>37.82860520094563</v>
      </c>
      <c r="Q43" s="14"/>
      <c r="R43" s="9">
        <f t="shared" si="8"/>
        <v>29</v>
      </c>
    </row>
    <row r="44" spans="1:18" ht="12.75">
      <c r="A44" s="17" t="s">
        <v>139</v>
      </c>
      <c r="B44" s="16">
        <f>(B43-B41)/B42</f>
        <v>0.3188585607940447</v>
      </c>
      <c r="C44" s="12">
        <f aca="true" t="shared" si="9" ref="C44:R44">(C43-C41)/C42</f>
        <v>0.14822578184612917</v>
      </c>
      <c r="D44" s="12">
        <f t="shared" si="9"/>
        <v>1.2719298245614035</v>
      </c>
      <c r="E44" s="12"/>
      <c r="F44" s="12">
        <f t="shared" si="9"/>
        <v>0.13013698630136986</v>
      </c>
      <c r="G44" s="12">
        <f t="shared" si="9"/>
        <v>0.5578512396694215</v>
      </c>
      <c r="H44" s="12">
        <f t="shared" si="9"/>
        <v>0.41576112884596117</v>
      </c>
      <c r="I44" s="12"/>
      <c r="J44" s="12">
        <f t="shared" si="9"/>
        <v>0.39712918660287083</v>
      </c>
      <c r="K44" s="12">
        <f t="shared" si="9"/>
        <v>0.11367426900508569</v>
      </c>
      <c r="L44" s="12">
        <f t="shared" si="9"/>
        <v>0.15713196033562163</v>
      </c>
      <c r="M44" s="12">
        <f t="shared" si="9"/>
        <v>0.28646594562993277</v>
      </c>
      <c r="N44" s="12"/>
      <c r="O44" s="12">
        <f t="shared" si="9"/>
        <v>0.9455882352941176</v>
      </c>
      <c r="P44" s="12">
        <f t="shared" si="9"/>
        <v>0.9816683582044572</v>
      </c>
      <c r="Q44" s="12"/>
      <c r="R44" s="12">
        <f t="shared" si="9"/>
        <v>0.39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6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5.8515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6" width="7.28125" style="1" bestFit="1" customWidth="1"/>
    <col min="17" max="17" width="0.85546875" style="1" customWidth="1"/>
    <col min="18" max="18" width="6.140625" style="2" bestFit="1" customWidth="1"/>
  </cols>
  <sheetData>
    <row r="1" spans="1:18" ht="25.5">
      <c r="A1" s="4">
        <v>2009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94</v>
      </c>
      <c r="B2" s="9">
        <v>607</v>
      </c>
      <c r="C2" s="13">
        <v>2.9043062200956937</v>
      </c>
      <c r="D2" s="10">
        <v>0.2</v>
      </c>
      <c r="E2" s="10"/>
      <c r="F2" s="9">
        <v>209</v>
      </c>
      <c r="G2" s="9">
        <v>95</v>
      </c>
      <c r="H2" s="10">
        <v>0.45454545454545453</v>
      </c>
      <c r="I2" s="10"/>
      <c r="J2" s="9">
        <v>83</v>
      </c>
      <c r="K2" s="10">
        <v>0.525649145028499</v>
      </c>
      <c r="L2" s="9">
        <v>74.9</v>
      </c>
      <c r="M2" s="9">
        <v>157.9</v>
      </c>
      <c r="N2" s="9"/>
      <c r="O2" s="11">
        <v>51.1</v>
      </c>
      <c r="P2" s="14">
        <v>11.87866927592955</v>
      </c>
      <c r="Q2" s="14"/>
      <c r="R2" s="9">
        <v>113</v>
      </c>
    </row>
    <row r="3" spans="1:18" ht="12.75">
      <c r="A3" s="8" t="s">
        <v>93</v>
      </c>
      <c r="B3" s="9">
        <v>586</v>
      </c>
      <c r="C3" s="13">
        <v>2.900990099009901</v>
      </c>
      <c r="D3" s="10">
        <v>0</v>
      </c>
      <c r="E3" s="10"/>
      <c r="F3" s="9">
        <v>202</v>
      </c>
      <c r="G3" s="9">
        <v>71</v>
      </c>
      <c r="H3" s="10">
        <v>0.35148514851485146</v>
      </c>
      <c r="I3" s="10"/>
      <c r="J3" s="9">
        <v>97</v>
      </c>
      <c r="K3" s="10">
        <v>0.5359116022099447</v>
      </c>
      <c r="L3" s="9">
        <v>84</v>
      </c>
      <c r="M3" s="9">
        <v>181</v>
      </c>
      <c r="N3" s="9"/>
      <c r="O3" s="11">
        <v>21</v>
      </c>
      <c r="P3" s="14">
        <v>27.904761904761905</v>
      </c>
      <c r="Q3" s="14"/>
      <c r="R3" s="9">
        <v>71</v>
      </c>
    </row>
    <row r="4" spans="1:18" ht="12.75">
      <c r="A4" s="8" t="s">
        <v>95</v>
      </c>
      <c r="B4" s="9">
        <v>511</v>
      </c>
      <c r="C4" s="13">
        <v>3.0416666666666665</v>
      </c>
      <c r="D4" s="10">
        <v>0.11</v>
      </c>
      <c r="E4" s="10"/>
      <c r="F4" s="9">
        <v>168</v>
      </c>
      <c r="G4" s="9">
        <v>53</v>
      </c>
      <c r="H4" s="10">
        <v>0.31547619047619047</v>
      </c>
      <c r="I4" s="10"/>
      <c r="J4" s="9">
        <v>72</v>
      </c>
      <c r="K4" s="10">
        <v>0.6153846153846154</v>
      </c>
      <c r="L4" s="9">
        <v>45</v>
      </c>
      <c r="M4" s="9">
        <v>117</v>
      </c>
      <c r="N4" s="9"/>
      <c r="O4" s="11">
        <v>51</v>
      </c>
      <c r="P4" s="14">
        <v>10.019607843137255</v>
      </c>
      <c r="Q4" s="14"/>
      <c r="R4" s="9">
        <v>66</v>
      </c>
    </row>
    <row r="5" spans="1:18" ht="12.75">
      <c r="A5" s="8" t="s">
        <v>96</v>
      </c>
      <c r="B5" s="9">
        <v>479</v>
      </c>
      <c r="C5" s="13">
        <v>2.801169590643275</v>
      </c>
      <c r="D5" s="10">
        <v>0</v>
      </c>
      <c r="E5" s="10"/>
      <c r="F5" s="9">
        <v>171</v>
      </c>
      <c r="G5" s="9">
        <v>39</v>
      </c>
      <c r="H5" s="10">
        <v>0.22807017543859648</v>
      </c>
      <c r="I5" s="10"/>
      <c r="J5" s="9">
        <v>75</v>
      </c>
      <c r="K5" s="10">
        <v>0.604351329572925</v>
      </c>
      <c r="L5" s="9">
        <v>49.1</v>
      </c>
      <c r="M5" s="9">
        <v>124.1</v>
      </c>
      <c r="N5" s="9"/>
      <c r="O5" s="11">
        <v>46.9</v>
      </c>
      <c r="P5" s="14">
        <v>10.213219616204691</v>
      </c>
      <c r="Q5" s="14"/>
      <c r="R5" s="9">
        <v>48</v>
      </c>
    </row>
    <row r="6" spans="1:18" ht="12.75">
      <c r="A6" s="8" t="s">
        <v>97</v>
      </c>
      <c r="B6" s="9">
        <v>476</v>
      </c>
      <c r="C6" s="13">
        <v>2.993710691823899</v>
      </c>
      <c r="D6" s="10">
        <v>0.42</v>
      </c>
      <c r="E6" s="10"/>
      <c r="F6" s="9">
        <v>159</v>
      </c>
      <c r="G6" s="9">
        <v>53</v>
      </c>
      <c r="H6" s="10">
        <v>0.3333333333333333</v>
      </c>
      <c r="I6" s="10"/>
      <c r="J6" s="9">
        <v>94</v>
      </c>
      <c r="K6" s="10">
        <v>0.6103896103896104</v>
      </c>
      <c r="L6" s="9">
        <v>60</v>
      </c>
      <c r="M6" s="9">
        <v>154</v>
      </c>
      <c r="N6" s="9"/>
      <c r="O6" s="11">
        <v>5</v>
      </c>
      <c r="P6" s="14">
        <v>95.2</v>
      </c>
      <c r="Q6" s="14"/>
      <c r="R6" s="9">
        <v>56</v>
      </c>
    </row>
    <row r="7" spans="1:18" ht="12.75">
      <c r="A7" s="8" t="s">
        <v>98</v>
      </c>
      <c r="B7" s="9">
        <v>470</v>
      </c>
      <c r="C7" s="13">
        <v>2.9375</v>
      </c>
      <c r="D7" s="10">
        <v>0.15</v>
      </c>
      <c r="E7" s="10"/>
      <c r="F7" s="9">
        <v>160</v>
      </c>
      <c r="G7" s="9">
        <v>49</v>
      </c>
      <c r="H7" s="10">
        <v>0.30625</v>
      </c>
      <c r="I7" s="10"/>
      <c r="J7" s="9">
        <v>78</v>
      </c>
      <c r="K7" s="10">
        <v>0.6013878180416345</v>
      </c>
      <c r="L7" s="9">
        <v>51.7</v>
      </c>
      <c r="M7" s="9">
        <v>129.7</v>
      </c>
      <c r="N7" s="9"/>
      <c r="O7" s="11">
        <v>30.3</v>
      </c>
      <c r="P7" s="14">
        <v>15.51155115511551</v>
      </c>
      <c r="Q7" s="14"/>
      <c r="R7" s="9">
        <v>55</v>
      </c>
    </row>
    <row r="8" spans="1:18" ht="12.75">
      <c r="A8" s="8" t="s">
        <v>99</v>
      </c>
      <c r="B8" s="9">
        <v>446</v>
      </c>
      <c r="C8" s="13">
        <v>2.896103896103896</v>
      </c>
      <c r="D8" s="10">
        <v>0.26</v>
      </c>
      <c r="E8" s="10"/>
      <c r="F8" s="9">
        <v>154</v>
      </c>
      <c r="G8" s="9">
        <v>53</v>
      </c>
      <c r="H8" s="10">
        <v>0.34415584415584416</v>
      </c>
      <c r="I8" s="10"/>
      <c r="J8" s="9">
        <v>99</v>
      </c>
      <c r="K8" s="10">
        <v>0.5775962660443407</v>
      </c>
      <c r="L8" s="9">
        <v>72.4</v>
      </c>
      <c r="M8" s="9">
        <v>171.4</v>
      </c>
      <c r="N8" s="9"/>
      <c r="O8" s="11">
        <v>-17.4</v>
      </c>
      <c r="P8" s="14">
        <v>-25.632183908045977</v>
      </c>
      <c r="Q8" s="14"/>
      <c r="R8" s="9">
        <v>62</v>
      </c>
    </row>
    <row r="9" spans="1:18" ht="12.75">
      <c r="A9" s="8" t="s">
        <v>101</v>
      </c>
      <c r="B9" s="9">
        <v>433</v>
      </c>
      <c r="C9" s="13">
        <v>3.0069444444444446</v>
      </c>
      <c r="D9" s="10">
        <v>0.42</v>
      </c>
      <c r="E9" s="10"/>
      <c r="F9" s="9">
        <v>144</v>
      </c>
      <c r="G9" s="9">
        <v>62</v>
      </c>
      <c r="H9" s="10">
        <v>0.4305555555555556</v>
      </c>
      <c r="I9" s="10"/>
      <c r="J9" s="9">
        <v>84</v>
      </c>
      <c r="K9" s="10">
        <v>0.6407322654462243</v>
      </c>
      <c r="L9" s="9">
        <v>47.1</v>
      </c>
      <c r="M9" s="9">
        <v>131.1</v>
      </c>
      <c r="N9" s="9"/>
      <c r="O9" s="11">
        <v>12.9</v>
      </c>
      <c r="P9" s="14">
        <v>33.565891472868216</v>
      </c>
      <c r="Q9" s="14"/>
      <c r="R9" s="9">
        <v>69</v>
      </c>
    </row>
    <row r="10" spans="1:18" ht="12.75">
      <c r="A10" s="8" t="s">
        <v>100</v>
      </c>
      <c r="B10" s="9">
        <v>429</v>
      </c>
      <c r="C10" s="13">
        <v>2.8986486486486487</v>
      </c>
      <c r="D10" s="10">
        <v>0.43</v>
      </c>
      <c r="E10" s="10"/>
      <c r="F10" s="9">
        <v>148</v>
      </c>
      <c r="G10" s="9">
        <v>54</v>
      </c>
      <c r="H10" s="10">
        <v>0.36486486486486486</v>
      </c>
      <c r="I10" s="10"/>
      <c r="J10" s="9">
        <v>80</v>
      </c>
      <c r="K10" s="10">
        <v>0.6284367635506677</v>
      </c>
      <c r="L10" s="9">
        <v>47.3</v>
      </c>
      <c r="M10" s="9">
        <v>127.3</v>
      </c>
      <c r="N10" s="9"/>
      <c r="O10" s="11">
        <v>20.7</v>
      </c>
      <c r="P10" s="14">
        <v>20.72463768115942</v>
      </c>
      <c r="Q10" s="14"/>
      <c r="R10" s="9">
        <v>78</v>
      </c>
    </row>
    <row r="11" spans="1:18" ht="12.75">
      <c r="A11" s="8" t="s">
        <v>102</v>
      </c>
      <c r="B11" s="9">
        <v>398</v>
      </c>
      <c r="C11" s="13">
        <v>2.992481203007519</v>
      </c>
      <c r="D11" s="10">
        <v>0.12</v>
      </c>
      <c r="E11" s="10"/>
      <c r="F11" s="9">
        <v>133</v>
      </c>
      <c r="G11" s="9">
        <v>49</v>
      </c>
      <c r="H11" s="10">
        <v>0.3684210526315789</v>
      </c>
      <c r="I11" s="10"/>
      <c r="J11" s="9">
        <v>72</v>
      </c>
      <c r="K11" s="10">
        <v>0.6321334503950834</v>
      </c>
      <c r="L11" s="9">
        <v>41.9</v>
      </c>
      <c r="M11" s="9">
        <v>113.9</v>
      </c>
      <c r="N11" s="9"/>
      <c r="O11" s="11">
        <v>19.1</v>
      </c>
      <c r="P11" s="14">
        <v>20.837696335078533</v>
      </c>
      <c r="Q11" s="14"/>
      <c r="R11" s="9">
        <v>53</v>
      </c>
    </row>
    <row r="12" spans="1:18" ht="12.75">
      <c r="A12" s="8" t="s">
        <v>103</v>
      </c>
      <c r="B12" s="9">
        <v>386</v>
      </c>
      <c r="C12" s="13">
        <v>2.9022556390977443</v>
      </c>
      <c r="D12" s="10">
        <v>0.38</v>
      </c>
      <c r="E12" s="10"/>
      <c r="F12" s="9">
        <v>133</v>
      </c>
      <c r="G12" s="9">
        <v>44</v>
      </c>
      <c r="H12" s="10">
        <v>0.3308270676691729</v>
      </c>
      <c r="I12" s="10"/>
      <c r="J12" s="9">
        <v>78</v>
      </c>
      <c r="K12" s="10">
        <v>0.6782608695652174</v>
      </c>
      <c r="L12" s="9">
        <v>37</v>
      </c>
      <c r="M12" s="9">
        <v>115</v>
      </c>
      <c r="N12" s="9"/>
      <c r="O12" s="11">
        <v>18</v>
      </c>
      <c r="P12" s="14">
        <v>21.444444444444443</v>
      </c>
      <c r="Q12" s="14"/>
      <c r="R12" s="9">
        <v>58</v>
      </c>
    </row>
    <row r="13" spans="1:18" ht="12.75">
      <c r="A13" s="8" t="s">
        <v>104</v>
      </c>
      <c r="B13" s="9">
        <v>364</v>
      </c>
      <c r="C13" s="13">
        <v>2.888888888888889</v>
      </c>
      <c r="D13" s="10">
        <v>0.45</v>
      </c>
      <c r="E13" s="10"/>
      <c r="F13" s="9">
        <v>126</v>
      </c>
      <c r="G13" s="9">
        <v>42</v>
      </c>
      <c r="H13" s="10">
        <v>0.3333333333333333</v>
      </c>
      <c r="I13" s="10"/>
      <c r="J13" s="9">
        <v>74</v>
      </c>
      <c r="K13" s="10">
        <v>0.6271186440677966</v>
      </c>
      <c r="L13" s="9">
        <v>44</v>
      </c>
      <c r="M13" s="9">
        <v>118</v>
      </c>
      <c r="N13" s="9"/>
      <c r="O13" s="11">
        <v>8</v>
      </c>
      <c r="P13" s="14">
        <v>45.5</v>
      </c>
      <c r="Q13" s="14"/>
      <c r="R13" s="9">
        <v>59</v>
      </c>
    </row>
    <row r="14" spans="1:18" ht="12.75">
      <c r="A14" s="8" t="s">
        <v>109</v>
      </c>
      <c r="B14" s="9">
        <v>361</v>
      </c>
      <c r="C14" s="13">
        <v>3.3738317757009346</v>
      </c>
      <c r="D14" s="10">
        <v>0.3</v>
      </c>
      <c r="E14" s="10"/>
      <c r="F14" s="9">
        <v>107</v>
      </c>
      <c r="G14" s="9">
        <v>38</v>
      </c>
      <c r="H14" s="10">
        <v>0.35514018691588783</v>
      </c>
      <c r="I14" s="10"/>
      <c r="J14" s="9">
        <v>74</v>
      </c>
      <c r="K14" s="10">
        <v>0.6776556776556777</v>
      </c>
      <c r="L14" s="9">
        <v>35.2</v>
      </c>
      <c r="M14" s="9">
        <v>109.2</v>
      </c>
      <c r="N14" s="9"/>
      <c r="O14" s="11">
        <v>-2.2</v>
      </c>
      <c r="P14" s="14">
        <v>-164.09090909090907</v>
      </c>
      <c r="Q14" s="14"/>
      <c r="R14" s="9">
        <v>45</v>
      </c>
    </row>
    <row r="15" spans="1:18" ht="12.75">
      <c r="A15" s="8" t="s">
        <v>105</v>
      </c>
      <c r="B15" s="9">
        <v>344</v>
      </c>
      <c r="C15" s="13">
        <v>2.991304347826087</v>
      </c>
      <c r="D15" s="10">
        <v>0.19</v>
      </c>
      <c r="E15" s="10"/>
      <c r="F15" s="9">
        <v>115</v>
      </c>
      <c r="G15" s="9">
        <v>29</v>
      </c>
      <c r="H15" s="10">
        <v>0.25217391304347825</v>
      </c>
      <c r="I15" s="10"/>
      <c r="J15" s="9">
        <v>70</v>
      </c>
      <c r="K15" s="10">
        <v>0.6517690875232774</v>
      </c>
      <c r="L15" s="9">
        <v>37.4</v>
      </c>
      <c r="M15" s="9">
        <v>107.4</v>
      </c>
      <c r="N15" s="9"/>
      <c r="O15" s="11">
        <v>7.6</v>
      </c>
      <c r="P15" s="14">
        <v>45.26315789473684</v>
      </c>
      <c r="Q15" s="14"/>
      <c r="R15" s="9">
        <v>43</v>
      </c>
    </row>
    <row r="16" spans="1:18" ht="12.75">
      <c r="A16" s="8" t="s">
        <v>106</v>
      </c>
      <c r="B16" s="9">
        <v>343</v>
      </c>
      <c r="C16" s="13">
        <v>2.906779661016949</v>
      </c>
      <c r="D16" s="10">
        <v>0.06</v>
      </c>
      <c r="E16" s="10"/>
      <c r="F16" s="9">
        <v>118</v>
      </c>
      <c r="G16" s="9">
        <v>42</v>
      </c>
      <c r="H16" s="10">
        <v>0.3559322033898305</v>
      </c>
      <c r="I16" s="10"/>
      <c r="J16" s="9">
        <v>70</v>
      </c>
      <c r="K16" s="10">
        <v>0.6357856494096277</v>
      </c>
      <c r="L16" s="9">
        <v>40.1</v>
      </c>
      <c r="M16" s="9">
        <v>110.1</v>
      </c>
      <c r="N16" s="9"/>
      <c r="O16" s="11">
        <v>7.9</v>
      </c>
      <c r="P16" s="14">
        <v>43.41772151898734</v>
      </c>
      <c r="Q16" s="14"/>
      <c r="R16" s="9">
        <v>44</v>
      </c>
    </row>
    <row r="17" spans="1:18" ht="12.75">
      <c r="A17" s="8" t="s">
        <v>112</v>
      </c>
      <c r="B17" s="9">
        <v>338</v>
      </c>
      <c r="C17" s="13">
        <v>2.793388429752066</v>
      </c>
      <c r="D17" s="10">
        <v>0.31</v>
      </c>
      <c r="E17" s="10"/>
      <c r="F17" s="9">
        <v>121</v>
      </c>
      <c r="G17" s="9">
        <v>38</v>
      </c>
      <c r="H17" s="10">
        <v>0.3140495867768595</v>
      </c>
      <c r="I17" s="10"/>
      <c r="J17" s="9">
        <v>87</v>
      </c>
      <c r="K17" s="10">
        <v>0.6157112526539278</v>
      </c>
      <c r="L17" s="9">
        <v>54.3</v>
      </c>
      <c r="M17" s="9">
        <v>141.3</v>
      </c>
      <c r="N17" s="9"/>
      <c r="O17" s="11">
        <v>-20.3</v>
      </c>
      <c r="P17" s="14">
        <v>-16.65024630541872</v>
      </c>
      <c r="Q17" s="14"/>
      <c r="R17" s="9">
        <v>50</v>
      </c>
    </row>
    <row r="18" spans="1:18" ht="12.75">
      <c r="A18" s="8" t="s">
        <v>111</v>
      </c>
      <c r="B18" s="9">
        <v>321</v>
      </c>
      <c r="C18" s="13">
        <v>2.791304347826087</v>
      </c>
      <c r="D18" s="10">
        <v>0.11</v>
      </c>
      <c r="E18" s="10"/>
      <c r="F18" s="9">
        <v>115</v>
      </c>
      <c r="G18" s="9">
        <v>35</v>
      </c>
      <c r="H18" s="10">
        <v>0.30434782608695654</v>
      </c>
      <c r="I18" s="10"/>
      <c r="J18" s="9">
        <v>72</v>
      </c>
      <c r="K18" s="10">
        <v>0.6521739130434783</v>
      </c>
      <c r="L18" s="9">
        <v>38.4</v>
      </c>
      <c r="M18" s="9">
        <v>110.4</v>
      </c>
      <c r="N18" s="9"/>
      <c r="O18" s="11">
        <v>4.6</v>
      </c>
      <c r="P18" s="14">
        <v>69.78260869565219</v>
      </c>
      <c r="Q18" s="14"/>
      <c r="R18" s="9">
        <v>47</v>
      </c>
    </row>
    <row r="19" spans="1:18" ht="12.75">
      <c r="A19" s="8" t="s">
        <v>110</v>
      </c>
      <c r="B19" s="9">
        <v>315</v>
      </c>
      <c r="C19" s="13">
        <v>2.7876106194690267</v>
      </c>
      <c r="D19" s="10">
        <v>0.24</v>
      </c>
      <c r="E19" s="10"/>
      <c r="F19" s="9">
        <v>113</v>
      </c>
      <c r="G19" s="9">
        <v>45</v>
      </c>
      <c r="H19" s="10">
        <v>0.39823008849557523</v>
      </c>
      <c r="I19" s="10"/>
      <c r="J19" s="9">
        <v>70</v>
      </c>
      <c r="K19" s="10">
        <v>0.6923837784371909</v>
      </c>
      <c r="L19" s="9">
        <v>31.1</v>
      </c>
      <c r="M19" s="9">
        <v>101.1</v>
      </c>
      <c r="N19" s="9"/>
      <c r="O19" s="11">
        <v>11.9</v>
      </c>
      <c r="P19" s="14">
        <v>26.470588235294116</v>
      </c>
      <c r="Q19" s="14"/>
      <c r="R19" s="9">
        <v>40</v>
      </c>
    </row>
    <row r="20" spans="1:18" ht="12.75">
      <c r="A20" s="8" t="s">
        <v>107</v>
      </c>
      <c r="B20" s="9">
        <v>313</v>
      </c>
      <c r="C20" s="13">
        <v>2.8454545454545452</v>
      </c>
      <c r="D20" s="10">
        <v>0.62</v>
      </c>
      <c r="E20" s="10"/>
      <c r="F20" s="9">
        <v>110</v>
      </c>
      <c r="G20" s="9">
        <v>27</v>
      </c>
      <c r="H20" s="10">
        <v>0.24545454545454545</v>
      </c>
      <c r="I20" s="10"/>
      <c r="J20" s="9">
        <v>69</v>
      </c>
      <c r="K20" s="10">
        <v>0.6565176022835395</v>
      </c>
      <c r="L20" s="9">
        <v>36.1</v>
      </c>
      <c r="M20" s="9">
        <v>105.1</v>
      </c>
      <c r="N20" s="9"/>
      <c r="O20" s="11">
        <v>4.9</v>
      </c>
      <c r="P20" s="14">
        <v>63.877551020408156</v>
      </c>
      <c r="Q20" s="14"/>
      <c r="R20" s="9">
        <v>41</v>
      </c>
    </row>
    <row r="21" spans="1:18" ht="12.75">
      <c r="A21" s="8" t="s">
        <v>116</v>
      </c>
      <c r="B21" s="9">
        <v>310</v>
      </c>
      <c r="C21" s="13">
        <v>2.7927927927927927</v>
      </c>
      <c r="D21" s="10">
        <v>0.45</v>
      </c>
      <c r="E21" s="10"/>
      <c r="F21" s="9">
        <v>111</v>
      </c>
      <c r="G21" s="9">
        <v>45</v>
      </c>
      <c r="H21" s="10">
        <v>0.40540540540540543</v>
      </c>
      <c r="I21" s="10"/>
      <c r="J21" s="9">
        <v>73</v>
      </c>
      <c r="K21" s="10">
        <v>0.7426246185147508</v>
      </c>
      <c r="L21" s="9">
        <v>25.3</v>
      </c>
      <c r="M21" s="9">
        <v>98.3</v>
      </c>
      <c r="N21" s="9"/>
      <c r="O21" s="11">
        <v>12.7</v>
      </c>
      <c r="P21" s="14">
        <v>24.40944881889764</v>
      </c>
      <c r="Q21" s="14"/>
      <c r="R21" s="9">
        <v>49</v>
      </c>
    </row>
    <row r="22" spans="1:18" ht="12.75">
      <c r="A22" s="8" t="s">
        <v>113</v>
      </c>
      <c r="B22" s="9">
        <v>306</v>
      </c>
      <c r="C22" s="13">
        <v>2.970873786407767</v>
      </c>
      <c r="D22" s="10">
        <v>0.21</v>
      </c>
      <c r="E22" s="10"/>
      <c r="F22" s="9">
        <v>103</v>
      </c>
      <c r="G22" s="9">
        <v>23</v>
      </c>
      <c r="H22" s="10">
        <v>0.22330097087378642</v>
      </c>
      <c r="I22" s="10"/>
      <c r="J22" s="9">
        <v>70</v>
      </c>
      <c r="K22" s="10">
        <v>0.6666666666666666</v>
      </c>
      <c r="L22" s="9">
        <v>35</v>
      </c>
      <c r="M22" s="9">
        <v>105</v>
      </c>
      <c r="N22" s="9"/>
      <c r="O22" s="11">
        <v>-2</v>
      </c>
      <c r="P22" s="14">
        <v>-153</v>
      </c>
      <c r="Q22" s="14"/>
      <c r="R22" s="9">
        <v>45</v>
      </c>
    </row>
    <row r="23" spans="1:18" ht="12.75">
      <c r="A23" s="8" t="s">
        <v>108</v>
      </c>
      <c r="B23" s="9">
        <v>305</v>
      </c>
      <c r="C23" s="13">
        <v>2.7981651376146788</v>
      </c>
      <c r="D23" s="10">
        <v>0.31</v>
      </c>
      <c r="E23" s="10"/>
      <c r="F23" s="9">
        <v>109</v>
      </c>
      <c r="G23" s="9">
        <v>31</v>
      </c>
      <c r="H23" s="10">
        <v>0.28440366972477066</v>
      </c>
      <c r="I23" s="10"/>
      <c r="J23" s="9">
        <v>72</v>
      </c>
      <c r="K23" s="10">
        <v>0.6440071556350626</v>
      </c>
      <c r="L23" s="9">
        <v>39.8</v>
      </c>
      <c r="M23" s="9">
        <v>111.8</v>
      </c>
      <c r="N23" s="9"/>
      <c r="O23" s="11">
        <v>-2.8</v>
      </c>
      <c r="P23" s="14">
        <v>-108.92857142857143</v>
      </c>
      <c r="Q23" s="14"/>
      <c r="R23" s="9">
        <v>62</v>
      </c>
    </row>
    <row r="24" spans="1:18" ht="12.75">
      <c r="A24" s="8" t="s">
        <v>117</v>
      </c>
      <c r="B24" s="9">
        <v>295</v>
      </c>
      <c r="C24" s="13">
        <v>2.892156862745098</v>
      </c>
      <c r="D24" s="10">
        <v>0</v>
      </c>
      <c r="E24" s="10"/>
      <c r="F24" s="9">
        <v>102</v>
      </c>
      <c r="G24" s="9">
        <v>28</v>
      </c>
      <c r="H24" s="10">
        <v>0.27450980392156865</v>
      </c>
      <c r="I24" s="10"/>
      <c r="J24" s="9">
        <v>67</v>
      </c>
      <c r="K24" s="10">
        <v>0.7282608695652174</v>
      </c>
      <c r="L24" s="9">
        <v>25</v>
      </c>
      <c r="M24" s="9">
        <v>92</v>
      </c>
      <c r="N24" s="9"/>
      <c r="O24" s="11">
        <v>10</v>
      </c>
      <c r="P24" s="14">
        <v>29.5</v>
      </c>
      <c r="Q24" s="14"/>
      <c r="R24" s="9">
        <v>55</v>
      </c>
    </row>
    <row r="25" spans="1:18" ht="12.75">
      <c r="A25" s="8" t="s">
        <v>114</v>
      </c>
      <c r="B25" s="9">
        <v>281</v>
      </c>
      <c r="C25" s="13">
        <v>2.8969072164948453</v>
      </c>
      <c r="D25" s="10">
        <v>0.18</v>
      </c>
      <c r="E25" s="10"/>
      <c r="F25" s="9">
        <v>97</v>
      </c>
      <c r="G25" s="9">
        <v>21</v>
      </c>
      <c r="H25" s="10">
        <v>0.21649484536082475</v>
      </c>
      <c r="I25" s="10"/>
      <c r="J25" s="9">
        <v>74</v>
      </c>
      <c r="K25" s="10">
        <v>0.6566104702750666</v>
      </c>
      <c r="L25" s="9">
        <v>38.7</v>
      </c>
      <c r="M25" s="9">
        <v>112.7</v>
      </c>
      <c r="N25" s="9"/>
      <c r="O25" s="11">
        <v>-15.7</v>
      </c>
      <c r="P25" s="14">
        <v>-17.898089171974522</v>
      </c>
      <c r="Q25" s="14"/>
      <c r="R25" s="9">
        <v>45</v>
      </c>
    </row>
    <row r="26" spans="1:18" ht="12.75">
      <c r="A26" s="8" t="s">
        <v>121</v>
      </c>
      <c r="B26" s="9">
        <v>278</v>
      </c>
      <c r="C26" s="13">
        <v>2.8958333333333335</v>
      </c>
      <c r="D26" s="10">
        <v>0.58</v>
      </c>
      <c r="E26" s="10"/>
      <c r="F26" s="9">
        <v>96</v>
      </c>
      <c r="G26" s="9">
        <v>22</v>
      </c>
      <c r="H26" s="10">
        <v>0.22916666666666666</v>
      </c>
      <c r="I26" s="10"/>
      <c r="J26" s="9">
        <v>69</v>
      </c>
      <c r="K26" s="10">
        <v>0.6210621062106211</v>
      </c>
      <c r="L26" s="9">
        <v>42.1</v>
      </c>
      <c r="M26" s="9">
        <v>111.1</v>
      </c>
      <c r="N26" s="9"/>
      <c r="O26" s="11">
        <v>-15.1</v>
      </c>
      <c r="P26" s="14">
        <v>-18.410596026490065</v>
      </c>
      <c r="Q26" s="14"/>
      <c r="R26" s="9">
        <v>33</v>
      </c>
    </row>
    <row r="27" spans="1:18" ht="12.75">
      <c r="A27" s="8" t="s">
        <v>118</v>
      </c>
      <c r="B27" s="9">
        <v>269</v>
      </c>
      <c r="C27" s="13">
        <v>2.9239130434782608</v>
      </c>
      <c r="D27" s="10">
        <v>0.77</v>
      </c>
      <c r="E27" s="10"/>
      <c r="F27" s="9">
        <v>92</v>
      </c>
      <c r="G27" s="9">
        <v>28</v>
      </c>
      <c r="H27" s="10">
        <v>0.30434782608695654</v>
      </c>
      <c r="I27" s="10"/>
      <c r="J27" s="9">
        <v>67</v>
      </c>
      <c r="K27" s="10">
        <v>0.6326723323890462</v>
      </c>
      <c r="L27" s="9">
        <v>38.9</v>
      </c>
      <c r="M27" s="9">
        <v>105.9</v>
      </c>
      <c r="N27" s="9"/>
      <c r="O27" s="11">
        <v>-13.9</v>
      </c>
      <c r="P27" s="14">
        <v>-19.35251798561151</v>
      </c>
      <c r="Q27" s="14"/>
      <c r="R27" s="9">
        <v>55</v>
      </c>
    </row>
    <row r="28" spans="1:18" ht="12.75">
      <c r="A28" s="8" t="s">
        <v>115</v>
      </c>
      <c r="B28" s="9">
        <v>268</v>
      </c>
      <c r="C28" s="13">
        <v>2.7916666666666665</v>
      </c>
      <c r="D28" s="10">
        <v>0.19</v>
      </c>
      <c r="E28" s="10"/>
      <c r="F28" s="9">
        <v>96</v>
      </c>
      <c r="G28" s="9">
        <v>15</v>
      </c>
      <c r="H28" s="10">
        <v>0.15625</v>
      </c>
      <c r="I28" s="10"/>
      <c r="J28" s="9">
        <v>70</v>
      </c>
      <c r="K28" s="10">
        <v>0.6809338521400778</v>
      </c>
      <c r="L28" s="9">
        <v>32.8</v>
      </c>
      <c r="M28" s="9">
        <v>102.8</v>
      </c>
      <c r="N28" s="9"/>
      <c r="O28" s="11">
        <v>-6.8</v>
      </c>
      <c r="P28" s="14">
        <v>-39.411764705882355</v>
      </c>
      <c r="Q28" s="14"/>
      <c r="R28" s="9">
        <v>36</v>
      </c>
    </row>
    <row r="29" spans="1:18" ht="12.75">
      <c r="A29" s="8" t="s">
        <v>120</v>
      </c>
      <c r="B29" s="9">
        <v>267</v>
      </c>
      <c r="C29" s="13">
        <v>2.8105263157894735</v>
      </c>
      <c r="D29" s="10">
        <v>0.55</v>
      </c>
      <c r="E29" s="10"/>
      <c r="F29" s="9">
        <v>95</v>
      </c>
      <c r="G29" s="9">
        <v>28</v>
      </c>
      <c r="H29" s="10">
        <v>0.29473684210526313</v>
      </c>
      <c r="I29" s="10"/>
      <c r="J29" s="9">
        <v>68</v>
      </c>
      <c r="K29" s="10">
        <v>0.7150368033648791</v>
      </c>
      <c r="L29" s="9">
        <v>27.1</v>
      </c>
      <c r="M29" s="9">
        <v>95.1</v>
      </c>
      <c r="N29" s="9"/>
      <c r="O29" s="11">
        <v>-0.1</v>
      </c>
      <c r="P29" s="14">
        <v>-2670</v>
      </c>
      <c r="Q29" s="14"/>
      <c r="R29" s="9">
        <v>30</v>
      </c>
    </row>
    <row r="30" spans="1:18" ht="12.75">
      <c r="A30" s="8" t="s">
        <v>119</v>
      </c>
      <c r="B30" s="9">
        <v>257</v>
      </c>
      <c r="C30" s="13">
        <v>2.9204545454545454</v>
      </c>
      <c r="D30" s="10">
        <v>0.58</v>
      </c>
      <c r="E30" s="10"/>
      <c r="F30" s="9">
        <v>88</v>
      </c>
      <c r="G30" s="9">
        <v>13</v>
      </c>
      <c r="H30" s="10">
        <v>0.14772727272727273</v>
      </c>
      <c r="I30" s="10"/>
      <c r="J30" s="9">
        <v>60</v>
      </c>
      <c r="K30" s="10">
        <v>0.6309148264984228</v>
      </c>
      <c r="L30" s="9">
        <v>35.1</v>
      </c>
      <c r="M30" s="9">
        <v>95.1</v>
      </c>
      <c r="N30" s="9"/>
      <c r="O30" s="11">
        <v>-7.1</v>
      </c>
      <c r="P30" s="14">
        <v>-36.19718309859155</v>
      </c>
      <c r="Q30" s="14"/>
      <c r="R30" s="9">
        <v>25</v>
      </c>
    </row>
    <row r="31" spans="1:18" ht="12.75">
      <c r="A31" s="8" t="s">
        <v>122</v>
      </c>
      <c r="B31" s="9">
        <v>254</v>
      </c>
      <c r="C31" s="13">
        <v>2.791208791208791</v>
      </c>
      <c r="D31" s="10">
        <v>0.22</v>
      </c>
      <c r="E31" s="10"/>
      <c r="F31" s="9">
        <v>91</v>
      </c>
      <c r="G31" s="9">
        <v>21</v>
      </c>
      <c r="H31" s="10">
        <v>0.23076923076923078</v>
      </c>
      <c r="I31" s="10"/>
      <c r="J31" s="9">
        <v>76</v>
      </c>
      <c r="K31" s="10">
        <v>0.7723577235772358</v>
      </c>
      <c r="L31" s="9">
        <v>22.4</v>
      </c>
      <c r="M31" s="9">
        <v>98.4</v>
      </c>
      <c r="N31" s="9"/>
      <c r="O31" s="11">
        <v>-7.4</v>
      </c>
      <c r="P31" s="14">
        <v>-34.32432432432432</v>
      </c>
      <c r="Q31" s="14"/>
      <c r="R31" s="9">
        <v>46</v>
      </c>
    </row>
    <row r="33" spans="1:18" ht="12.75">
      <c r="A33" s="17" t="s">
        <v>140</v>
      </c>
      <c r="B33" s="15">
        <f>MAX(B2:B31)</f>
        <v>607</v>
      </c>
      <c r="C33" s="13">
        <f aca="true" t="shared" si="0" ref="C33:R33">MAX(C2:C31)</f>
        <v>3.3738317757009346</v>
      </c>
      <c r="D33" s="10">
        <f t="shared" si="0"/>
        <v>0.77</v>
      </c>
      <c r="E33" s="10"/>
      <c r="F33" s="9">
        <f t="shared" si="0"/>
        <v>209</v>
      </c>
      <c r="G33" s="9">
        <f t="shared" si="0"/>
        <v>95</v>
      </c>
      <c r="H33" s="10">
        <f t="shared" si="0"/>
        <v>0.45454545454545453</v>
      </c>
      <c r="I33" s="10"/>
      <c r="J33" s="9">
        <f t="shared" si="0"/>
        <v>99</v>
      </c>
      <c r="K33" s="10">
        <f t="shared" si="0"/>
        <v>0.7723577235772358</v>
      </c>
      <c r="L33" s="9">
        <f t="shared" si="0"/>
        <v>84</v>
      </c>
      <c r="M33" s="9">
        <f t="shared" si="0"/>
        <v>181</v>
      </c>
      <c r="N33" s="9"/>
      <c r="O33" s="11">
        <f t="shared" si="0"/>
        <v>51.1</v>
      </c>
      <c r="P33" s="14">
        <f t="shared" si="0"/>
        <v>95.2</v>
      </c>
      <c r="Q33" s="14"/>
      <c r="R33" s="9">
        <f t="shared" si="0"/>
        <v>113</v>
      </c>
    </row>
    <row r="34" spans="1:18" ht="12.75">
      <c r="A34" s="17" t="s">
        <v>141</v>
      </c>
      <c r="B34" s="15">
        <f>MIN(B2:B31)</f>
        <v>254</v>
      </c>
      <c r="C34" s="13">
        <f aca="true" t="shared" si="1" ref="C34:R34">MIN(C2:C31)</f>
        <v>2.7876106194690267</v>
      </c>
      <c r="D34" s="10">
        <f t="shared" si="1"/>
        <v>0</v>
      </c>
      <c r="E34" s="10"/>
      <c r="F34" s="9">
        <f t="shared" si="1"/>
        <v>88</v>
      </c>
      <c r="G34" s="9">
        <f t="shared" si="1"/>
        <v>13</v>
      </c>
      <c r="H34" s="10">
        <f t="shared" si="1"/>
        <v>0.14772727272727273</v>
      </c>
      <c r="I34" s="10"/>
      <c r="J34" s="9">
        <f t="shared" si="1"/>
        <v>60</v>
      </c>
      <c r="K34" s="10">
        <f t="shared" si="1"/>
        <v>0.525649145028499</v>
      </c>
      <c r="L34" s="9">
        <f t="shared" si="1"/>
        <v>22.4</v>
      </c>
      <c r="M34" s="9">
        <f t="shared" si="1"/>
        <v>92</v>
      </c>
      <c r="N34" s="9"/>
      <c r="O34" s="11">
        <f t="shared" si="1"/>
        <v>-20.3</v>
      </c>
      <c r="P34" s="14">
        <f t="shared" si="1"/>
        <v>-2670</v>
      </c>
      <c r="Q34" s="14"/>
      <c r="R34" s="9">
        <f t="shared" si="1"/>
        <v>25</v>
      </c>
    </row>
    <row r="35" spans="1:18" ht="12.75">
      <c r="A35" s="17" t="s">
        <v>142</v>
      </c>
      <c r="B35" s="15">
        <f>B33-B34</f>
        <v>353</v>
      </c>
      <c r="C35" s="13">
        <f aca="true" t="shared" si="2" ref="C35:R35">C33-C34</f>
        <v>0.586221156231908</v>
      </c>
      <c r="D35" s="10">
        <f t="shared" si="2"/>
        <v>0.77</v>
      </c>
      <c r="E35" s="10"/>
      <c r="F35" s="9">
        <f t="shared" si="2"/>
        <v>121</v>
      </c>
      <c r="G35" s="9">
        <f t="shared" si="2"/>
        <v>82</v>
      </c>
      <c r="H35" s="10">
        <f t="shared" si="2"/>
        <v>0.30681818181818177</v>
      </c>
      <c r="I35" s="10"/>
      <c r="J35" s="9">
        <f t="shared" si="2"/>
        <v>39</v>
      </c>
      <c r="K35" s="10">
        <f t="shared" si="2"/>
        <v>0.24670857854873673</v>
      </c>
      <c r="L35" s="9">
        <f t="shared" si="2"/>
        <v>61.6</v>
      </c>
      <c r="M35" s="9">
        <f t="shared" si="2"/>
        <v>89</v>
      </c>
      <c r="N35" s="9"/>
      <c r="O35" s="11">
        <f t="shared" si="2"/>
        <v>71.4</v>
      </c>
      <c r="P35" s="14">
        <f t="shared" si="2"/>
        <v>2765.2</v>
      </c>
      <c r="Q35" s="14"/>
      <c r="R35" s="9">
        <f t="shared" si="2"/>
        <v>88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367</v>
      </c>
      <c r="C37" s="13">
        <f aca="true" t="shared" si="3" ref="C37:R37">AVERAGE(C2:C31)</f>
        <v>2.9046279402487505</v>
      </c>
      <c r="D37" s="10">
        <f t="shared" si="3"/>
        <v>0.2936666666666667</v>
      </c>
      <c r="E37" s="10"/>
      <c r="F37" s="9">
        <f t="shared" si="3"/>
        <v>126.2</v>
      </c>
      <c r="G37" s="9">
        <f t="shared" si="3"/>
        <v>39.766666666666666</v>
      </c>
      <c r="H37" s="10">
        <f t="shared" si="3"/>
        <v>0.3051252968107885</v>
      </c>
      <c r="I37" s="10"/>
      <c r="J37" s="9">
        <f t="shared" si="3"/>
        <v>75.46666666666667</v>
      </c>
      <c r="K37" s="10">
        <f t="shared" si="3"/>
        <v>0.6450165588513442</v>
      </c>
      <c r="L37" s="9">
        <f t="shared" si="3"/>
        <v>42.97333333333333</v>
      </c>
      <c r="M37" s="9">
        <f t="shared" si="3"/>
        <v>118.44000000000001</v>
      </c>
      <c r="N37" s="9"/>
      <c r="O37" s="11">
        <f t="shared" si="3"/>
        <v>7.759999999999999</v>
      </c>
      <c r="P37" s="14">
        <f t="shared" si="3"/>
        <v>-89.61249433777147</v>
      </c>
      <c r="Q37" s="14"/>
      <c r="R37" s="9">
        <f t="shared" si="3"/>
        <v>52.63333333333333</v>
      </c>
    </row>
    <row r="38" spans="1:18" ht="12.75">
      <c r="A38" s="17" t="s">
        <v>134</v>
      </c>
      <c r="B38" s="15">
        <f>STDEV(B2:B31)</f>
        <v>96.91980332141657</v>
      </c>
      <c r="C38" s="13">
        <f aca="true" t="shared" si="4" ref="C38:R38">STDEV(C2:C31)</f>
        <v>0.11608057172714001</v>
      </c>
      <c r="D38" s="10">
        <f t="shared" si="4"/>
        <v>0.20014621092373053</v>
      </c>
      <c r="E38" s="10"/>
      <c r="F38" s="9">
        <f t="shared" si="4"/>
        <v>32.45729289495606</v>
      </c>
      <c r="G38" s="9">
        <f t="shared" si="4"/>
        <v>17.55127136240511</v>
      </c>
      <c r="H38" s="10">
        <f t="shared" si="4"/>
        <v>0.0747684336090213</v>
      </c>
      <c r="I38" s="10"/>
      <c r="J38" s="9">
        <f t="shared" si="4"/>
        <v>9.07719132214645</v>
      </c>
      <c r="K38" s="10">
        <f t="shared" si="4"/>
        <v>0.05352853338457882</v>
      </c>
      <c r="L38" s="9">
        <f t="shared" si="4"/>
        <v>14.47030093658744</v>
      </c>
      <c r="M38" s="9">
        <f t="shared" si="4"/>
        <v>22.4563269634563</v>
      </c>
      <c r="N38" s="9"/>
      <c r="O38" s="11">
        <f t="shared" si="4"/>
        <v>18.98819233828913</v>
      </c>
      <c r="P38" s="14">
        <f t="shared" si="4"/>
        <v>490.8190628539804</v>
      </c>
      <c r="Q38" s="14"/>
      <c r="R38" s="9">
        <f t="shared" si="4"/>
        <v>16.647425675136535</v>
      </c>
    </row>
    <row r="39" spans="1:18" ht="12.75">
      <c r="A39" s="17" t="s">
        <v>135</v>
      </c>
      <c r="B39" s="16">
        <f>B38/B37</f>
        <v>0.26408665755154376</v>
      </c>
      <c r="C39" s="12">
        <f aca="true" t="shared" si="5" ref="C39:R39">C38/C37</f>
        <v>0.039964007134489984</v>
      </c>
      <c r="D39" s="12">
        <f t="shared" si="5"/>
        <v>0.6815421484349506</v>
      </c>
      <c r="E39" s="12"/>
      <c r="F39" s="12">
        <f t="shared" si="5"/>
        <v>0.2571893256335663</v>
      </c>
      <c r="G39" s="12">
        <f t="shared" si="5"/>
        <v>0.4413563628433808</v>
      </c>
      <c r="H39" s="12">
        <f t="shared" si="5"/>
        <v>0.24504173987050973</v>
      </c>
      <c r="I39" s="12"/>
      <c r="J39" s="12">
        <f t="shared" si="5"/>
        <v>0.12028080373868971</v>
      </c>
      <c r="K39" s="12">
        <f t="shared" si="5"/>
        <v>0.08298784372280812</v>
      </c>
      <c r="L39" s="12">
        <f t="shared" si="5"/>
        <v>0.33672744965685947</v>
      </c>
      <c r="M39" s="12">
        <f t="shared" si="5"/>
        <v>0.18960086933009368</v>
      </c>
      <c r="N39" s="12"/>
      <c r="O39" s="12">
        <f t="shared" si="5"/>
        <v>2.446932002356847</v>
      </c>
      <c r="P39" s="12">
        <f t="shared" si="5"/>
        <v>-5.477127564421576</v>
      </c>
      <c r="Q39" s="12"/>
      <c r="R39" s="12">
        <f t="shared" si="5"/>
        <v>0.31629054480943386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297.5</v>
      </c>
      <c r="C41" s="13">
        <f aca="true" t="shared" si="6" ref="C41:R41">PERCENTILE(C$2:C$31,0.25)</f>
        <v>2.803508771929825</v>
      </c>
      <c r="D41" s="10">
        <f t="shared" si="6"/>
        <v>0.1575</v>
      </c>
      <c r="E41" s="10"/>
      <c r="F41" s="9">
        <f t="shared" si="6"/>
        <v>102.25</v>
      </c>
      <c r="G41" s="9">
        <f t="shared" si="6"/>
        <v>28</v>
      </c>
      <c r="H41" s="10">
        <f t="shared" si="6"/>
        <v>0.24713438735177864</v>
      </c>
      <c r="I41" s="10"/>
      <c r="J41" s="9">
        <f t="shared" si="6"/>
        <v>70</v>
      </c>
      <c r="K41" s="10">
        <f t="shared" si="6"/>
        <v>0.6170489660431011</v>
      </c>
      <c r="L41" s="9">
        <f t="shared" si="6"/>
        <v>35.125</v>
      </c>
      <c r="M41" s="9">
        <f t="shared" si="6"/>
        <v>105.025</v>
      </c>
      <c r="N41" s="9"/>
      <c r="O41" s="11">
        <f t="shared" si="6"/>
        <v>-5.8</v>
      </c>
      <c r="P41" s="14">
        <f t="shared" si="6"/>
        <v>-24.062267427437362</v>
      </c>
      <c r="Q41" s="14"/>
      <c r="R41" s="9">
        <f t="shared" si="6"/>
        <v>44.25</v>
      </c>
    </row>
    <row r="42" spans="1:18" ht="12.75">
      <c r="A42" s="17" t="s">
        <v>137</v>
      </c>
      <c r="B42" s="15">
        <f>PERCENTILE(B$2:B$31,0.5)</f>
        <v>340.5</v>
      </c>
      <c r="C42" s="13">
        <f aca="true" t="shared" si="7" ref="C42:R42">PERCENTILE(C$2:C$31,0.5)</f>
        <v>2.897777932571747</v>
      </c>
      <c r="D42" s="10">
        <f t="shared" si="7"/>
        <v>0.25</v>
      </c>
      <c r="E42" s="10"/>
      <c r="F42" s="9">
        <f t="shared" si="7"/>
        <v>115</v>
      </c>
      <c r="G42" s="9">
        <f t="shared" si="7"/>
        <v>38.5</v>
      </c>
      <c r="H42" s="10">
        <f t="shared" si="7"/>
        <v>0.31014979338842974</v>
      </c>
      <c r="I42" s="10"/>
      <c r="J42" s="9">
        <f t="shared" si="7"/>
        <v>72.5</v>
      </c>
      <c r="K42" s="10">
        <f t="shared" si="7"/>
        <v>0.638258957427926</v>
      </c>
      <c r="L42" s="9">
        <f t="shared" si="7"/>
        <v>39.349999999999994</v>
      </c>
      <c r="M42" s="9">
        <f t="shared" si="7"/>
        <v>111.44999999999999</v>
      </c>
      <c r="N42" s="9"/>
      <c r="O42" s="11">
        <f t="shared" si="7"/>
        <v>6.3</v>
      </c>
      <c r="P42" s="14">
        <f t="shared" si="7"/>
        <v>13.69511021552253</v>
      </c>
      <c r="Q42" s="14"/>
      <c r="R42" s="9">
        <f t="shared" si="7"/>
        <v>49.5</v>
      </c>
    </row>
    <row r="43" spans="1:18" ht="12.75">
      <c r="A43" s="17" t="s">
        <v>138</v>
      </c>
      <c r="B43" s="15">
        <f>PERCENTILE(B$2:B$31,0.75)</f>
        <v>432</v>
      </c>
      <c r="C43" s="13">
        <f aca="true" t="shared" si="8" ref="C43:R43">PERCENTILE(C$2:C$31,0.75)</f>
        <v>2.9341032608695654</v>
      </c>
      <c r="D43" s="10">
        <f t="shared" si="8"/>
        <v>0.4275</v>
      </c>
      <c r="E43" s="10"/>
      <c r="F43" s="9">
        <f t="shared" si="8"/>
        <v>147</v>
      </c>
      <c r="G43" s="9">
        <f t="shared" si="8"/>
        <v>49</v>
      </c>
      <c r="H43" s="10">
        <f t="shared" si="8"/>
        <v>0.35422642731562876</v>
      </c>
      <c r="I43" s="10"/>
      <c r="J43" s="9">
        <f t="shared" si="8"/>
        <v>78</v>
      </c>
      <c r="K43" s="10">
        <f t="shared" si="8"/>
        <v>0.674908424908425</v>
      </c>
      <c r="L43" s="9">
        <f t="shared" si="8"/>
        <v>47.25</v>
      </c>
      <c r="M43" s="9">
        <f t="shared" si="8"/>
        <v>126.5</v>
      </c>
      <c r="N43" s="9"/>
      <c r="O43" s="11">
        <f t="shared" si="8"/>
        <v>16.725</v>
      </c>
      <c r="P43" s="14">
        <f t="shared" si="8"/>
        <v>29.101190476190474</v>
      </c>
      <c r="Q43" s="14"/>
      <c r="R43" s="9">
        <f t="shared" si="8"/>
        <v>58.75</v>
      </c>
    </row>
    <row r="44" spans="1:18" ht="12.75">
      <c r="A44" s="17" t="s">
        <v>139</v>
      </c>
      <c r="B44" s="16">
        <f>(B43-B41)/B42</f>
        <v>0.39500734214390604</v>
      </c>
      <c r="C44" s="12">
        <f aca="true" t="shared" si="9" ref="C44:R44">(C43-C41)/C42</f>
        <v>0.04506711417456318</v>
      </c>
      <c r="D44" s="12">
        <f t="shared" si="9"/>
        <v>1.08</v>
      </c>
      <c r="E44" s="12"/>
      <c r="F44" s="12">
        <f t="shared" si="9"/>
        <v>0.38913043478260867</v>
      </c>
      <c r="G44" s="12">
        <f t="shared" si="9"/>
        <v>0.5454545454545454</v>
      </c>
      <c r="H44" s="12">
        <f t="shared" si="9"/>
        <v>0.34529134710635995</v>
      </c>
      <c r="I44" s="12"/>
      <c r="J44" s="12">
        <f t="shared" si="9"/>
        <v>0.1103448275862069</v>
      </c>
      <c r="K44" s="12">
        <f t="shared" si="9"/>
        <v>0.09065201230937286</v>
      </c>
      <c r="L44" s="12">
        <f t="shared" si="9"/>
        <v>0.3081321473951716</v>
      </c>
      <c r="M44" s="12">
        <f t="shared" si="9"/>
        <v>0.19268730372364284</v>
      </c>
      <c r="N44" s="12"/>
      <c r="O44" s="12">
        <f t="shared" si="9"/>
        <v>3.575396825396826</v>
      </c>
      <c r="P44" s="12">
        <f t="shared" si="9"/>
        <v>3.8819299054176626</v>
      </c>
      <c r="Q44" s="12"/>
      <c r="R44" s="12">
        <f t="shared" si="9"/>
        <v>0.29292929292929293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6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5.8515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5" width="7.28125" style="1" bestFit="1" customWidth="1"/>
    <col min="16" max="16" width="6.7109375" style="1" bestFit="1" customWidth="1"/>
    <col min="17" max="17" width="0.85546875" style="1" customWidth="1"/>
    <col min="18" max="18" width="6.140625" style="2" bestFit="1" customWidth="1"/>
  </cols>
  <sheetData>
    <row r="1" spans="1:18" ht="25.5">
      <c r="A1" s="4">
        <v>2008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93</v>
      </c>
      <c r="B2" s="9">
        <v>613</v>
      </c>
      <c r="C2" s="13">
        <v>2.9471153846153846</v>
      </c>
      <c r="D2" s="10">
        <v>0</v>
      </c>
      <c r="E2" s="10"/>
      <c r="F2" s="9">
        <v>208</v>
      </c>
      <c r="G2" s="9">
        <v>75</v>
      </c>
      <c r="H2" s="10">
        <v>0.3605769230769231</v>
      </c>
      <c r="I2" s="10"/>
      <c r="J2" s="9">
        <v>100</v>
      </c>
      <c r="K2" s="10">
        <v>0.5605381165919282</v>
      </c>
      <c r="L2" s="9">
        <v>78.4</v>
      </c>
      <c r="M2" s="9">
        <v>178.4</v>
      </c>
      <c r="N2" s="9"/>
      <c r="O2" s="11">
        <v>29.6</v>
      </c>
      <c r="P2" s="14">
        <v>20.70945945945946</v>
      </c>
      <c r="Q2" s="14"/>
      <c r="R2" s="9">
        <v>71</v>
      </c>
    </row>
    <row r="3" spans="1:18" ht="12.75">
      <c r="A3" s="8" t="s">
        <v>94</v>
      </c>
      <c r="B3" s="9">
        <v>584</v>
      </c>
      <c r="C3" s="13">
        <v>3.0575916230366493</v>
      </c>
      <c r="D3" s="10">
        <v>0.22</v>
      </c>
      <c r="E3" s="10"/>
      <c r="F3" s="9">
        <v>191</v>
      </c>
      <c r="G3" s="9">
        <v>82</v>
      </c>
      <c r="H3" s="10">
        <v>0.4293193717277487</v>
      </c>
      <c r="I3" s="10"/>
      <c r="J3" s="9">
        <v>77</v>
      </c>
      <c r="K3" s="10">
        <v>0.5380852550663872</v>
      </c>
      <c r="L3" s="9">
        <v>66.1</v>
      </c>
      <c r="M3" s="9">
        <v>143.1</v>
      </c>
      <c r="N3" s="9"/>
      <c r="O3" s="11">
        <v>47.9</v>
      </c>
      <c r="P3" s="14">
        <v>12.192066805845512</v>
      </c>
      <c r="Q3" s="14"/>
      <c r="R3" s="9">
        <v>107</v>
      </c>
    </row>
    <row r="4" spans="1:18" ht="12.75">
      <c r="A4" s="8" t="s">
        <v>95</v>
      </c>
      <c r="B4" s="9">
        <v>504</v>
      </c>
      <c r="C4" s="13">
        <v>3.0545454545454547</v>
      </c>
      <c r="D4" s="10">
        <v>0.11</v>
      </c>
      <c r="E4" s="10"/>
      <c r="F4" s="9">
        <v>165</v>
      </c>
      <c r="G4" s="9">
        <v>51</v>
      </c>
      <c r="H4" s="10">
        <v>0.3090909090909091</v>
      </c>
      <c r="I4" s="10"/>
      <c r="J4" s="9">
        <v>67</v>
      </c>
      <c r="K4" s="10">
        <v>0.6113138686131387</v>
      </c>
      <c r="L4" s="9">
        <v>42.6</v>
      </c>
      <c r="M4" s="9">
        <v>109.6</v>
      </c>
      <c r="N4" s="9"/>
      <c r="O4" s="11">
        <v>55.4</v>
      </c>
      <c r="P4" s="14">
        <v>9.097472924187725</v>
      </c>
      <c r="Q4" s="14"/>
      <c r="R4" s="9">
        <v>64</v>
      </c>
    </row>
    <row r="5" spans="1:18" ht="12.75">
      <c r="A5" s="8" t="s">
        <v>96</v>
      </c>
      <c r="B5" s="9">
        <v>480</v>
      </c>
      <c r="C5" s="13">
        <v>3</v>
      </c>
      <c r="D5" s="10">
        <v>0</v>
      </c>
      <c r="E5" s="10"/>
      <c r="F5" s="9">
        <v>160</v>
      </c>
      <c r="G5" s="9">
        <v>49</v>
      </c>
      <c r="H5" s="10">
        <v>0.30625</v>
      </c>
      <c r="I5" s="10"/>
      <c r="J5" s="9">
        <v>70</v>
      </c>
      <c r="K5" s="10">
        <v>0.5852842809364549</v>
      </c>
      <c r="L5" s="9">
        <v>49.6</v>
      </c>
      <c r="M5" s="9">
        <v>119.6</v>
      </c>
      <c r="N5" s="9"/>
      <c r="O5" s="11">
        <v>40.4</v>
      </c>
      <c r="P5" s="14">
        <v>11.881188118811881</v>
      </c>
      <c r="Q5" s="14"/>
      <c r="R5" s="9">
        <v>48</v>
      </c>
    </row>
    <row r="6" spans="1:18" ht="12.75">
      <c r="A6" s="8" t="s">
        <v>97</v>
      </c>
      <c r="B6" s="9">
        <v>477</v>
      </c>
      <c r="C6" s="13">
        <v>3</v>
      </c>
      <c r="D6" s="10">
        <v>0.42</v>
      </c>
      <c r="E6" s="10"/>
      <c r="F6" s="9">
        <v>159</v>
      </c>
      <c r="G6" s="9">
        <v>54</v>
      </c>
      <c r="H6" s="10">
        <v>0.33962264150943394</v>
      </c>
      <c r="I6" s="10"/>
      <c r="J6" s="9">
        <v>85</v>
      </c>
      <c r="K6" s="10">
        <v>0.5825908156271419</v>
      </c>
      <c r="L6" s="9">
        <v>60.9</v>
      </c>
      <c r="M6" s="9">
        <v>145.9</v>
      </c>
      <c r="N6" s="9"/>
      <c r="O6" s="11">
        <v>13.1</v>
      </c>
      <c r="P6" s="14">
        <v>36.412213740458014</v>
      </c>
      <c r="Q6" s="14"/>
      <c r="R6" s="9">
        <v>56</v>
      </c>
    </row>
    <row r="7" spans="1:18" ht="12.75">
      <c r="A7" s="8" t="s">
        <v>98</v>
      </c>
      <c r="B7" s="9">
        <v>469</v>
      </c>
      <c r="C7" s="13">
        <v>3.0064102564102564</v>
      </c>
      <c r="D7" s="10">
        <v>0.15</v>
      </c>
      <c r="E7" s="10"/>
      <c r="F7" s="9">
        <v>156</v>
      </c>
      <c r="G7" s="9">
        <v>47</v>
      </c>
      <c r="H7" s="10">
        <v>0.30128205128205127</v>
      </c>
      <c r="I7" s="10"/>
      <c r="J7" s="9">
        <v>76</v>
      </c>
      <c r="K7" s="10">
        <v>0.608974358974359</v>
      </c>
      <c r="L7" s="9">
        <v>48.8</v>
      </c>
      <c r="M7" s="9">
        <v>124.8</v>
      </c>
      <c r="N7" s="9"/>
      <c r="O7" s="11">
        <v>31.2</v>
      </c>
      <c r="P7" s="14">
        <v>15.032051282051283</v>
      </c>
      <c r="Q7" s="14"/>
      <c r="R7" s="9">
        <v>54</v>
      </c>
    </row>
    <row r="8" spans="1:18" ht="12.75">
      <c r="A8" s="8" t="s">
        <v>99</v>
      </c>
      <c r="B8" s="9">
        <v>466</v>
      </c>
      <c r="C8" s="13">
        <v>3.045751633986928</v>
      </c>
      <c r="D8" s="10">
        <v>0.26</v>
      </c>
      <c r="E8" s="10"/>
      <c r="F8" s="9">
        <v>153</v>
      </c>
      <c r="G8" s="9">
        <v>54</v>
      </c>
      <c r="H8" s="10">
        <v>0.35294117647058826</v>
      </c>
      <c r="I8" s="10"/>
      <c r="J8" s="9">
        <v>103</v>
      </c>
      <c r="K8" s="10">
        <v>0.6182472989195679</v>
      </c>
      <c r="L8" s="9">
        <v>63.6</v>
      </c>
      <c r="M8" s="9">
        <v>166.6</v>
      </c>
      <c r="N8" s="9"/>
      <c r="O8" s="11">
        <v>-13.6</v>
      </c>
      <c r="P8" s="14">
        <v>-34.26470588235294</v>
      </c>
      <c r="Q8" s="14"/>
      <c r="R8" s="9">
        <v>64</v>
      </c>
    </row>
    <row r="9" spans="1:18" ht="12.75">
      <c r="A9" s="8" t="s">
        <v>100</v>
      </c>
      <c r="B9" s="9">
        <v>452</v>
      </c>
      <c r="C9" s="13">
        <v>3.054054054054054</v>
      </c>
      <c r="D9" s="10">
        <v>0.39</v>
      </c>
      <c r="E9" s="10"/>
      <c r="F9" s="9">
        <v>148</v>
      </c>
      <c r="G9" s="9">
        <v>53</v>
      </c>
      <c r="H9" s="10">
        <v>0.3581081081081081</v>
      </c>
      <c r="I9" s="10"/>
      <c r="J9" s="9">
        <v>72</v>
      </c>
      <c r="K9" s="10">
        <v>0.6045340050377834</v>
      </c>
      <c r="L9" s="9">
        <v>47.1</v>
      </c>
      <c r="M9" s="9">
        <v>119.1</v>
      </c>
      <c r="N9" s="9"/>
      <c r="O9" s="11">
        <v>28.9</v>
      </c>
      <c r="P9" s="14">
        <v>15.6401384083045</v>
      </c>
      <c r="Q9" s="14"/>
      <c r="R9" s="9">
        <v>74</v>
      </c>
    </row>
    <row r="10" spans="1:18" ht="12.75">
      <c r="A10" s="8" t="s">
        <v>101</v>
      </c>
      <c r="B10" s="9">
        <v>447</v>
      </c>
      <c r="C10" s="13">
        <v>3</v>
      </c>
      <c r="D10" s="10">
        <v>0.4</v>
      </c>
      <c r="E10" s="10"/>
      <c r="F10" s="9">
        <v>149</v>
      </c>
      <c r="G10" s="9">
        <v>66</v>
      </c>
      <c r="H10" s="10">
        <v>0.4429530201342282</v>
      </c>
      <c r="I10" s="10"/>
      <c r="J10" s="9">
        <v>78</v>
      </c>
      <c r="K10" s="10">
        <v>0.6051202482544608</v>
      </c>
      <c r="L10" s="9">
        <v>50.9</v>
      </c>
      <c r="M10" s="9">
        <v>128.9</v>
      </c>
      <c r="N10" s="9"/>
      <c r="O10" s="11">
        <v>20.1</v>
      </c>
      <c r="P10" s="14">
        <v>22.23880597014925</v>
      </c>
      <c r="Q10" s="14"/>
      <c r="R10" s="9">
        <v>65</v>
      </c>
    </row>
    <row r="11" spans="1:18" ht="12.75">
      <c r="A11" s="8" t="s">
        <v>102</v>
      </c>
      <c r="B11" s="9">
        <v>415</v>
      </c>
      <c r="C11" s="13">
        <v>3.0072463768115942</v>
      </c>
      <c r="D11" s="10">
        <v>0.13</v>
      </c>
      <c r="E11" s="10"/>
      <c r="F11" s="9">
        <v>138</v>
      </c>
      <c r="G11" s="9">
        <v>54</v>
      </c>
      <c r="H11" s="10">
        <v>0.391304347826087</v>
      </c>
      <c r="I11" s="10"/>
      <c r="J11" s="9">
        <v>74</v>
      </c>
      <c r="K11" s="10">
        <v>0.6218487394957983</v>
      </c>
      <c r="L11" s="9">
        <v>45</v>
      </c>
      <c r="M11" s="9">
        <v>119</v>
      </c>
      <c r="N11" s="9"/>
      <c r="O11" s="11">
        <v>19</v>
      </c>
      <c r="P11" s="14">
        <v>21.842105263157894</v>
      </c>
      <c r="Q11" s="14"/>
      <c r="R11" s="9">
        <v>51</v>
      </c>
    </row>
    <row r="12" spans="1:18" ht="12.75">
      <c r="A12" s="8" t="s">
        <v>103</v>
      </c>
      <c r="B12" s="9">
        <v>400</v>
      </c>
      <c r="C12" s="13">
        <v>2.898550724637681</v>
      </c>
      <c r="D12" s="10">
        <v>0.4</v>
      </c>
      <c r="E12" s="10"/>
      <c r="F12" s="9">
        <v>138</v>
      </c>
      <c r="G12" s="9">
        <v>44</v>
      </c>
      <c r="H12" s="10">
        <v>0.3188405797101449</v>
      </c>
      <c r="I12" s="10"/>
      <c r="J12" s="9">
        <v>70</v>
      </c>
      <c r="K12" s="10">
        <v>0.6346328195829556</v>
      </c>
      <c r="L12" s="9">
        <v>40.3</v>
      </c>
      <c r="M12" s="9">
        <v>110.3</v>
      </c>
      <c r="N12" s="9"/>
      <c r="O12" s="11">
        <v>27.7</v>
      </c>
      <c r="P12" s="14">
        <v>14.44043321299639</v>
      </c>
      <c r="Q12" s="14"/>
      <c r="R12" s="9">
        <v>60</v>
      </c>
    </row>
    <row r="13" spans="1:18" ht="12.75">
      <c r="A13" s="8" t="s">
        <v>104</v>
      </c>
      <c r="B13" s="9">
        <v>393</v>
      </c>
      <c r="C13" s="13">
        <v>3</v>
      </c>
      <c r="D13" s="10">
        <v>0.43</v>
      </c>
      <c r="E13" s="10"/>
      <c r="F13" s="9">
        <v>131</v>
      </c>
      <c r="G13" s="9">
        <v>46</v>
      </c>
      <c r="H13" s="10">
        <v>0.3511450381679389</v>
      </c>
      <c r="I13" s="10"/>
      <c r="J13" s="9">
        <v>79</v>
      </c>
      <c r="K13" s="10">
        <v>0.5980317940953823</v>
      </c>
      <c r="L13" s="9">
        <v>53.1</v>
      </c>
      <c r="M13" s="9">
        <v>132.1</v>
      </c>
      <c r="N13" s="9"/>
      <c r="O13" s="11">
        <v>-1.1</v>
      </c>
      <c r="P13" s="14">
        <v>-357.27272727272725</v>
      </c>
      <c r="Q13" s="14"/>
      <c r="R13" s="9">
        <v>59</v>
      </c>
    </row>
    <row r="14" spans="1:18" ht="12.75">
      <c r="A14" s="8" t="s">
        <v>105</v>
      </c>
      <c r="B14" s="9">
        <v>360</v>
      </c>
      <c r="C14" s="13">
        <v>3.103448275862069</v>
      </c>
      <c r="D14" s="10">
        <v>0.18</v>
      </c>
      <c r="E14" s="10"/>
      <c r="F14" s="9">
        <v>116</v>
      </c>
      <c r="G14" s="9">
        <v>29</v>
      </c>
      <c r="H14" s="10">
        <v>0.25</v>
      </c>
      <c r="I14" s="10"/>
      <c r="J14" s="9">
        <v>78</v>
      </c>
      <c r="K14" s="10">
        <v>0.6741573033707865</v>
      </c>
      <c r="L14" s="9">
        <v>37.7</v>
      </c>
      <c r="M14" s="9">
        <v>115.7</v>
      </c>
      <c r="N14" s="9"/>
      <c r="O14" s="11">
        <v>0.3</v>
      </c>
      <c r="P14" s="14">
        <v>1200</v>
      </c>
      <c r="Q14" s="14"/>
      <c r="R14" s="9">
        <v>43</v>
      </c>
    </row>
    <row r="15" spans="1:18" ht="12.75">
      <c r="A15" s="8" t="s">
        <v>106</v>
      </c>
      <c r="B15" s="9">
        <v>358</v>
      </c>
      <c r="C15" s="13">
        <v>3.008403361344538</v>
      </c>
      <c r="D15" s="10">
        <v>0.03</v>
      </c>
      <c r="E15" s="10"/>
      <c r="F15" s="9">
        <v>119</v>
      </c>
      <c r="G15" s="9">
        <v>42</v>
      </c>
      <c r="H15" s="10">
        <v>0.35294117647058826</v>
      </c>
      <c r="I15" s="10"/>
      <c r="J15" s="9">
        <v>69</v>
      </c>
      <c r="K15" s="10">
        <v>0.6261343012704174</v>
      </c>
      <c r="L15" s="9">
        <v>41.2</v>
      </c>
      <c r="M15" s="9">
        <v>110.2</v>
      </c>
      <c r="N15" s="9"/>
      <c r="O15" s="11">
        <v>8.8</v>
      </c>
      <c r="P15" s="14">
        <v>40.68181818181818</v>
      </c>
      <c r="Q15" s="14"/>
      <c r="R15" s="9">
        <v>41</v>
      </c>
    </row>
    <row r="16" spans="1:18" ht="12.75">
      <c r="A16" s="8" t="s">
        <v>107</v>
      </c>
      <c r="B16" s="9">
        <v>353</v>
      </c>
      <c r="C16" s="13">
        <v>2.9915254237288136</v>
      </c>
      <c r="D16" s="10">
        <v>0.47</v>
      </c>
      <c r="E16" s="10"/>
      <c r="F16" s="9">
        <v>118</v>
      </c>
      <c r="G16" s="9">
        <v>35</v>
      </c>
      <c r="H16" s="10">
        <v>0.2966101694915254</v>
      </c>
      <c r="I16" s="10"/>
      <c r="J16" s="9">
        <v>66</v>
      </c>
      <c r="K16" s="10">
        <v>0.6401551891367605</v>
      </c>
      <c r="L16" s="9">
        <v>37.1</v>
      </c>
      <c r="M16" s="9">
        <v>103.1</v>
      </c>
      <c r="N16" s="9"/>
      <c r="O16" s="11">
        <v>14.9</v>
      </c>
      <c r="P16" s="14">
        <v>23.691275167785236</v>
      </c>
      <c r="Q16" s="14"/>
      <c r="R16" s="9">
        <v>44</v>
      </c>
    </row>
    <row r="17" spans="1:18" ht="12.75">
      <c r="A17" s="8" t="s">
        <v>108</v>
      </c>
      <c r="B17" s="9">
        <v>350</v>
      </c>
      <c r="C17" s="13">
        <v>2.9914529914529915</v>
      </c>
      <c r="D17" s="10">
        <v>0.24</v>
      </c>
      <c r="E17" s="10"/>
      <c r="F17" s="9">
        <v>117</v>
      </c>
      <c r="G17" s="9">
        <v>37</v>
      </c>
      <c r="H17" s="10">
        <v>0.3162393162393162</v>
      </c>
      <c r="I17" s="10"/>
      <c r="J17" s="9">
        <v>67</v>
      </c>
      <c r="K17" s="10">
        <v>0.6090909090909091</v>
      </c>
      <c r="L17" s="9">
        <v>43</v>
      </c>
      <c r="M17" s="9">
        <v>110</v>
      </c>
      <c r="N17" s="9"/>
      <c r="O17" s="11">
        <v>7</v>
      </c>
      <c r="P17" s="14">
        <v>50</v>
      </c>
      <c r="Q17" s="14"/>
      <c r="R17" s="9">
        <v>62</v>
      </c>
    </row>
    <row r="18" spans="1:18" ht="12.75">
      <c r="A18" s="8" t="s">
        <v>109</v>
      </c>
      <c r="B18" s="9">
        <v>349</v>
      </c>
      <c r="C18" s="13">
        <v>3.49</v>
      </c>
      <c r="D18" s="10">
        <v>0.29</v>
      </c>
      <c r="E18" s="10"/>
      <c r="F18" s="9">
        <v>100</v>
      </c>
      <c r="G18" s="9">
        <v>33</v>
      </c>
      <c r="H18" s="10">
        <v>0.33</v>
      </c>
      <c r="I18" s="10"/>
      <c r="J18" s="9">
        <v>62</v>
      </c>
      <c r="K18" s="10">
        <v>0.6609808102345416</v>
      </c>
      <c r="L18" s="9">
        <v>31.8</v>
      </c>
      <c r="M18" s="9">
        <v>93.8</v>
      </c>
      <c r="N18" s="9"/>
      <c r="O18" s="11">
        <v>6.2</v>
      </c>
      <c r="P18" s="14">
        <v>56.29032258064516</v>
      </c>
      <c r="Q18" s="14"/>
      <c r="R18" s="9">
        <v>45</v>
      </c>
    </row>
    <row r="19" spans="1:18" ht="12.75">
      <c r="A19" s="8" t="s">
        <v>110</v>
      </c>
      <c r="B19" s="9">
        <v>335</v>
      </c>
      <c r="C19" s="13">
        <v>2.9910714285714284</v>
      </c>
      <c r="D19" s="10">
        <v>0.22</v>
      </c>
      <c r="E19" s="10"/>
      <c r="F19" s="9">
        <v>112</v>
      </c>
      <c r="G19" s="9">
        <v>44</v>
      </c>
      <c r="H19" s="10">
        <v>0.39285714285714285</v>
      </c>
      <c r="I19" s="10"/>
      <c r="J19" s="9">
        <v>65</v>
      </c>
      <c r="K19" s="10">
        <v>0.6646216768916156</v>
      </c>
      <c r="L19" s="9">
        <v>32.8</v>
      </c>
      <c r="M19" s="9">
        <v>97.8</v>
      </c>
      <c r="N19" s="9"/>
      <c r="O19" s="11">
        <v>14.2</v>
      </c>
      <c r="P19" s="14">
        <v>23.591549295774648</v>
      </c>
      <c r="Q19" s="14"/>
      <c r="R19" s="9">
        <v>38</v>
      </c>
    </row>
    <row r="20" spans="1:18" ht="12.75">
      <c r="A20" s="8" t="s">
        <v>111</v>
      </c>
      <c r="B20" s="9">
        <v>329</v>
      </c>
      <c r="C20" s="13">
        <v>2.9375</v>
      </c>
      <c r="D20" s="10">
        <v>0.14</v>
      </c>
      <c r="E20" s="10"/>
      <c r="F20" s="9">
        <v>112</v>
      </c>
      <c r="G20" s="9">
        <v>34</v>
      </c>
      <c r="H20" s="10">
        <v>0.30357142857142855</v>
      </c>
      <c r="I20" s="10"/>
      <c r="J20" s="9">
        <v>87</v>
      </c>
      <c r="K20" s="10">
        <v>0.6290672451193058</v>
      </c>
      <c r="L20" s="9">
        <v>51.3</v>
      </c>
      <c r="M20" s="9">
        <v>138.3</v>
      </c>
      <c r="N20" s="9"/>
      <c r="O20" s="11">
        <v>-26.3</v>
      </c>
      <c r="P20" s="14">
        <v>-12.509505703422052</v>
      </c>
      <c r="Q20" s="14"/>
      <c r="R20" s="9">
        <v>49</v>
      </c>
    </row>
    <row r="21" spans="1:18" ht="12.75">
      <c r="A21" s="8" t="s">
        <v>112</v>
      </c>
      <c r="B21" s="9">
        <v>307</v>
      </c>
      <c r="C21" s="13">
        <v>2.692982456140351</v>
      </c>
      <c r="D21" s="10">
        <v>0.34</v>
      </c>
      <c r="E21" s="10"/>
      <c r="F21" s="9">
        <v>114</v>
      </c>
      <c r="G21" s="9">
        <v>36</v>
      </c>
      <c r="H21" s="10">
        <v>0.3157894736842105</v>
      </c>
      <c r="I21" s="10"/>
      <c r="J21" s="9">
        <v>73</v>
      </c>
      <c r="K21" s="10">
        <v>0.6353350739773715</v>
      </c>
      <c r="L21" s="9">
        <v>41.9</v>
      </c>
      <c r="M21" s="9">
        <v>114.9</v>
      </c>
      <c r="N21" s="9"/>
      <c r="O21" s="11">
        <v>-0.9</v>
      </c>
      <c r="P21" s="14">
        <v>-341.1111111111111</v>
      </c>
      <c r="Q21" s="14"/>
      <c r="R21" s="9">
        <v>47</v>
      </c>
    </row>
    <row r="22" spans="1:18" ht="12.75">
      <c r="A22" s="8" t="s">
        <v>113</v>
      </c>
      <c r="B22" s="9">
        <v>306</v>
      </c>
      <c r="C22" s="13">
        <v>3</v>
      </c>
      <c r="D22" s="10">
        <v>0.23</v>
      </c>
      <c r="E22" s="10"/>
      <c r="F22" s="9">
        <v>102</v>
      </c>
      <c r="G22" s="9">
        <v>24</v>
      </c>
      <c r="H22" s="10">
        <v>0.23529411764705882</v>
      </c>
      <c r="I22" s="10"/>
      <c r="J22" s="9">
        <v>60</v>
      </c>
      <c r="K22" s="10">
        <v>0.6295907660020986</v>
      </c>
      <c r="L22" s="9">
        <v>35.3</v>
      </c>
      <c r="M22" s="9">
        <v>95.3</v>
      </c>
      <c r="N22" s="9"/>
      <c r="O22" s="11">
        <v>6.7</v>
      </c>
      <c r="P22" s="14">
        <v>45.67164179104478</v>
      </c>
      <c r="Q22" s="14"/>
      <c r="R22" s="9">
        <v>38</v>
      </c>
    </row>
    <row r="23" spans="1:18" ht="12.75">
      <c r="A23" s="8" t="s">
        <v>114</v>
      </c>
      <c r="B23" s="9">
        <v>303</v>
      </c>
      <c r="C23" s="13">
        <v>3</v>
      </c>
      <c r="D23" s="10">
        <v>0.16</v>
      </c>
      <c r="E23" s="10"/>
      <c r="F23" s="9">
        <v>101</v>
      </c>
      <c r="G23" s="9">
        <v>27</v>
      </c>
      <c r="H23" s="10">
        <v>0.26732673267326734</v>
      </c>
      <c r="I23" s="10"/>
      <c r="J23" s="9">
        <v>70</v>
      </c>
      <c r="K23" s="10">
        <v>0.6511627906976745</v>
      </c>
      <c r="L23" s="9">
        <v>37.5</v>
      </c>
      <c r="M23" s="9">
        <v>107.5</v>
      </c>
      <c r="N23" s="9"/>
      <c r="O23" s="11">
        <v>-6.5</v>
      </c>
      <c r="P23" s="14">
        <v>-46.61538461538461</v>
      </c>
      <c r="Q23" s="14"/>
      <c r="R23" s="9">
        <v>55</v>
      </c>
    </row>
    <row r="24" spans="1:18" ht="12.75">
      <c r="A24" s="8" t="s">
        <v>115</v>
      </c>
      <c r="B24" s="9">
        <v>301</v>
      </c>
      <c r="C24" s="13">
        <v>3.01</v>
      </c>
      <c r="D24" s="10">
        <v>0.17</v>
      </c>
      <c r="E24" s="10"/>
      <c r="F24" s="9">
        <v>100</v>
      </c>
      <c r="G24" s="9">
        <v>23</v>
      </c>
      <c r="H24" s="10">
        <v>0.23</v>
      </c>
      <c r="I24" s="10"/>
      <c r="J24" s="9">
        <v>73</v>
      </c>
      <c r="K24" s="10">
        <v>0.6906338694418165</v>
      </c>
      <c r="L24" s="9">
        <v>32.7</v>
      </c>
      <c r="M24" s="9">
        <v>105.7</v>
      </c>
      <c r="N24" s="9"/>
      <c r="O24" s="11">
        <v>-5.7</v>
      </c>
      <c r="P24" s="14">
        <v>-52.80701754385965</v>
      </c>
      <c r="Q24" s="14"/>
      <c r="R24" s="9">
        <v>44</v>
      </c>
    </row>
    <row r="25" spans="1:18" ht="12.75">
      <c r="A25" s="8" t="s">
        <v>116</v>
      </c>
      <c r="B25" s="9">
        <v>300</v>
      </c>
      <c r="C25" s="13">
        <v>3.658536585365854</v>
      </c>
      <c r="D25" s="10">
        <v>0.47</v>
      </c>
      <c r="E25" s="10"/>
      <c r="F25" s="9">
        <v>82</v>
      </c>
      <c r="G25" s="9">
        <v>19</v>
      </c>
      <c r="H25" s="10">
        <v>0.23170731707317074</v>
      </c>
      <c r="I25" s="10"/>
      <c r="J25" s="9">
        <v>65</v>
      </c>
      <c r="K25" s="10">
        <v>0.711159737417943</v>
      </c>
      <c r="L25" s="9">
        <v>26.4</v>
      </c>
      <c r="M25" s="9">
        <v>91.4</v>
      </c>
      <c r="N25" s="9"/>
      <c r="O25" s="11">
        <v>-9.4</v>
      </c>
      <c r="P25" s="14">
        <v>-31.914893617021274</v>
      </c>
      <c r="Q25" s="14"/>
      <c r="R25" s="9">
        <v>42</v>
      </c>
    </row>
    <row r="26" spans="1:18" ht="12.75">
      <c r="A26" s="8" t="s">
        <v>117</v>
      </c>
      <c r="B26" s="9">
        <v>297</v>
      </c>
      <c r="C26" s="13">
        <v>3</v>
      </c>
      <c r="D26" s="10">
        <v>0</v>
      </c>
      <c r="E26" s="10"/>
      <c r="F26" s="9">
        <v>99</v>
      </c>
      <c r="G26" s="9">
        <v>30</v>
      </c>
      <c r="H26" s="10">
        <v>0.30303030303030304</v>
      </c>
      <c r="I26" s="10"/>
      <c r="J26" s="9">
        <v>63</v>
      </c>
      <c r="K26" s="10">
        <v>0.7134767836919592</v>
      </c>
      <c r="L26" s="9">
        <v>25.3</v>
      </c>
      <c r="M26" s="9">
        <v>88.3</v>
      </c>
      <c r="N26" s="9"/>
      <c r="O26" s="11">
        <v>10.7</v>
      </c>
      <c r="P26" s="14">
        <v>27.757009345794394</v>
      </c>
      <c r="Q26" s="14"/>
      <c r="R26" s="9">
        <v>57</v>
      </c>
    </row>
    <row r="27" spans="1:18" ht="12.75">
      <c r="A27" s="8" t="s">
        <v>118</v>
      </c>
      <c r="B27" s="9">
        <v>295</v>
      </c>
      <c r="C27" s="13">
        <v>3.010204081632653</v>
      </c>
      <c r="D27" s="10">
        <v>0.71</v>
      </c>
      <c r="E27" s="10"/>
      <c r="F27" s="9">
        <v>98</v>
      </c>
      <c r="G27" s="9">
        <v>35</v>
      </c>
      <c r="H27" s="10">
        <v>0.35714285714285715</v>
      </c>
      <c r="I27" s="10"/>
      <c r="J27" s="9">
        <v>67</v>
      </c>
      <c r="K27" s="10">
        <v>0.6774519716885743</v>
      </c>
      <c r="L27" s="9">
        <v>31.9</v>
      </c>
      <c r="M27" s="9">
        <v>98.9</v>
      </c>
      <c r="N27" s="9"/>
      <c r="O27" s="11">
        <v>-0.9</v>
      </c>
      <c r="P27" s="14">
        <v>-327.77777777777777</v>
      </c>
      <c r="Q27" s="14"/>
      <c r="R27" s="9">
        <v>61</v>
      </c>
    </row>
    <row r="28" spans="1:18" ht="12.75">
      <c r="A28" s="8" t="s">
        <v>119</v>
      </c>
      <c r="B28" s="9">
        <v>294</v>
      </c>
      <c r="C28" s="13">
        <v>3.094736842105263</v>
      </c>
      <c r="D28" s="10">
        <v>0.51</v>
      </c>
      <c r="E28" s="10"/>
      <c r="F28" s="9">
        <v>95</v>
      </c>
      <c r="G28" s="9">
        <v>21</v>
      </c>
      <c r="H28" s="10">
        <v>0.22105263157894736</v>
      </c>
      <c r="I28" s="10"/>
      <c r="J28" s="9">
        <v>58</v>
      </c>
      <c r="K28" s="10">
        <v>0.5906313645621181</v>
      </c>
      <c r="L28" s="9">
        <v>40.2</v>
      </c>
      <c r="M28" s="9">
        <v>98.2</v>
      </c>
      <c r="N28" s="9"/>
      <c r="O28" s="11">
        <v>-3.2</v>
      </c>
      <c r="P28" s="14">
        <v>-91.875</v>
      </c>
      <c r="Q28" s="14"/>
      <c r="R28" s="9">
        <v>45</v>
      </c>
    </row>
    <row r="29" spans="1:18" ht="12.75">
      <c r="A29" s="8" t="s">
        <v>120</v>
      </c>
      <c r="B29" s="9">
        <v>285</v>
      </c>
      <c r="C29" s="13">
        <v>3</v>
      </c>
      <c r="D29" s="10">
        <v>0.35</v>
      </c>
      <c r="E29" s="10"/>
      <c r="F29" s="9">
        <v>95</v>
      </c>
      <c r="G29" s="9">
        <v>24</v>
      </c>
      <c r="H29" s="10">
        <v>0.25263157894736843</v>
      </c>
      <c r="I29" s="10"/>
      <c r="J29" s="9">
        <v>66</v>
      </c>
      <c r="K29" s="10">
        <v>0.7189542483660131</v>
      </c>
      <c r="L29" s="9">
        <v>25.8</v>
      </c>
      <c r="M29" s="9">
        <v>91.8</v>
      </c>
      <c r="N29" s="9"/>
      <c r="O29" s="11">
        <v>3.2</v>
      </c>
      <c r="P29" s="14">
        <v>89.0625</v>
      </c>
      <c r="Q29" s="14"/>
      <c r="R29" s="9">
        <v>29</v>
      </c>
    </row>
    <row r="30" spans="1:18" ht="12.75">
      <c r="A30" s="8" t="s">
        <v>121</v>
      </c>
      <c r="B30" s="9">
        <v>284</v>
      </c>
      <c r="C30" s="13">
        <v>2.9894736842105263</v>
      </c>
      <c r="D30" s="10">
        <v>0.53</v>
      </c>
      <c r="E30" s="10"/>
      <c r="F30" s="9">
        <v>95</v>
      </c>
      <c r="G30" s="9">
        <v>21</v>
      </c>
      <c r="H30" s="10">
        <v>0.22105263157894736</v>
      </c>
      <c r="I30" s="10"/>
      <c r="J30" s="9">
        <v>59</v>
      </c>
      <c r="K30" s="10">
        <v>0.5905905905905906</v>
      </c>
      <c r="L30" s="9">
        <v>40.9</v>
      </c>
      <c r="M30" s="9">
        <v>99.9</v>
      </c>
      <c r="N30" s="9"/>
      <c r="O30" s="11">
        <v>-4.9</v>
      </c>
      <c r="P30" s="14">
        <v>-57.95918367346938</v>
      </c>
      <c r="Q30" s="14"/>
      <c r="R30" s="9">
        <v>29</v>
      </c>
    </row>
    <row r="31" spans="1:18" ht="12.75">
      <c r="A31" s="8" t="s">
        <v>122</v>
      </c>
      <c r="B31" s="9">
        <v>278</v>
      </c>
      <c r="C31" s="13">
        <v>2.9574468085106385</v>
      </c>
      <c r="D31" s="10">
        <v>0.2</v>
      </c>
      <c r="E31" s="10"/>
      <c r="F31" s="9">
        <v>94</v>
      </c>
      <c r="G31" s="9">
        <v>27</v>
      </c>
      <c r="H31" s="10">
        <v>0.2872340425531915</v>
      </c>
      <c r="I31" s="10"/>
      <c r="J31" s="9">
        <v>66</v>
      </c>
      <c r="K31" s="10">
        <v>0.744920993227991</v>
      </c>
      <c r="L31" s="9">
        <v>22.6</v>
      </c>
      <c r="M31" s="9">
        <v>88.6</v>
      </c>
      <c r="N31" s="9"/>
      <c r="O31" s="11">
        <v>5.4</v>
      </c>
      <c r="P31" s="14">
        <v>51.48148148148148</v>
      </c>
      <c r="Q31" s="14"/>
      <c r="R31" s="9">
        <v>48</v>
      </c>
    </row>
    <row r="33" spans="1:18" ht="12.75">
      <c r="A33" s="17" t="s">
        <v>140</v>
      </c>
      <c r="B33" s="15">
        <f>MAX(B2:B31)</f>
        <v>613</v>
      </c>
      <c r="C33" s="13">
        <f aca="true" t="shared" si="0" ref="C33:R33">MAX(C2:C31)</f>
        <v>3.658536585365854</v>
      </c>
      <c r="D33" s="10">
        <f t="shared" si="0"/>
        <v>0.71</v>
      </c>
      <c r="E33" s="10"/>
      <c r="F33" s="9">
        <f t="shared" si="0"/>
        <v>208</v>
      </c>
      <c r="G33" s="9">
        <f t="shared" si="0"/>
        <v>82</v>
      </c>
      <c r="H33" s="10">
        <f t="shared" si="0"/>
        <v>0.4429530201342282</v>
      </c>
      <c r="I33" s="10"/>
      <c r="J33" s="9">
        <f t="shared" si="0"/>
        <v>103</v>
      </c>
      <c r="K33" s="10">
        <f t="shared" si="0"/>
        <v>0.744920993227991</v>
      </c>
      <c r="L33" s="9">
        <f t="shared" si="0"/>
        <v>78.4</v>
      </c>
      <c r="M33" s="9">
        <f t="shared" si="0"/>
        <v>178.4</v>
      </c>
      <c r="N33" s="9"/>
      <c r="O33" s="11">
        <f t="shared" si="0"/>
        <v>55.4</v>
      </c>
      <c r="P33" s="14">
        <f t="shared" si="0"/>
        <v>1200</v>
      </c>
      <c r="Q33" s="14"/>
      <c r="R33" s="9">
        <f t="shared" si="0"/>
        <v>107</v>
      </c>
    </row>
    <row r="34" spans="1:18" ht="12.75">
      <c r="A34" s="17" t="s">
        <v>141</v>
      </c>
      <c r="B34" s="15">
        <f>MIN(B2:B31)</f>
        <v>278</v>
      </c>
      <c r="C34" s="13">
        <f aca="true" t="shared" si="1" ref="C34:R34">MIN(C2:C31)</f>
        <v>2.692982456140351</v>
      </c>
      <c r="D34" s="10">
        <f t="shared" si="1"/>
        <v>0</v>
      </c>
      <c r="E34" s="10"/>
      <c r="F34" s="9">
        <f t="shared" si="1"/>
        <v>82</v>
      </c>
      <c r="G34" s="9">
        <f t="shared" si="1"/>
        <v>19</v>
      </c>
      <c r="H34" s="10">
        <f t="shared" si="1"/>
        <v>0.22105263157894736</v>
      </c>
      <c r="I34" s="10"/>
      <c r="J34" s="9">
        <f t="shared" si="1"/>
        <v>58</v>
      </c>
      <c r="K34" s="10">
        <f t="shared" si="1"/>
        <v>0.5380852550663872</v>
      </c>
      <c r="L34" s="9">
        <f t="shared" si="1"/>
        <v>22.6</v>
      </c>
      <c r="M34" s="9">
        <f t="shared" si="1"/>
        <v>88.3</v>
      </c>
      <c r="N34" s="9"/>
      <c r="O34" s="11">
        <f t="shared" si="1"/>
        <v>-26.3</v>
      </c>
      <c r="P34" s="14">
        <f t="shared" si="1"/>
        <v>-357.27272727272725</v>
      </c>
      <c r="Q34" s="14"/>
      <c r="R34" s="9">
        <f t="shared" si="1"/>
        <v>29</v>
      </c>
    </row>
    <row r="35" spans="1:18" ht="12.75">
      <c r="A35" s="17" t="s">
        <v>142</v>
      </c>
      <c r="B35" s="15">
        <f>B33-B34</f>
        <v>335</v>
      </c>
      <c r="C35" s="13">
        <f aca="true" t="shared" si="2" ref="C35:R35">C33-C34</f>
        <v>0.9655541292255028</v>
      </c>
      <c r="D35" s="10">
        <f t="shared" si="2"/>
        <v>0.71</v>
      </c>
      <c r="E35" s="10"/>
      <c r="F35" s="9">
        <f t="shared" si="2"/>
        <v>126</v>
      </c>
      <c r="G35" s="9">
        <f t="shared" si="2"/>
        <v>63</v>
      </c>
      <c r="H35" s="10">
        <f t="shared" si="2"/>
        <v>0.22190038855528085</v>
      </c>
      <c r="I35" s="10"/>
      <c r="J35" s="9">
        <f t="shared" si="2"/>
        <v>45</v>
      </c>
      <c r="K35" s="10">
        <f t="shared" si="2"/>
        <v>0.20683573816160383</v>
      </c>
      <c r="L35" s="9">
        <f t="shared" si="2"/>
        <v>55.800000000000004</v>
      </c>
      <c r="M35" s="9">
        <f t="shared" si="2"/>
        <v>90.10000000000001</v>
      </c>
      <c r="N35" s="9"/>
      <c r="O35" s="11">
        <f t="shared" si="2"/>
        <v>81.7</v>
      </c>
      <c r="P35" s="14">
        <f t="shared" si="2"/>
        <v>1557.2727272727273</v>
      </c>
      <c r="Q35" s="14"/>
      <c r="R35" s="9">
        <f t="shared" si="2"/>
        <v>78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379.46666666666664</v>
      </c>
      <c r="C37" s="13">
        <f aca="true" t="shared" si="3" ref="C37:R37">AVERAGE(C2:C31)</f>
        <v>3.033268248234104</v>
      </c>
      <c r="D37" s="10">
        <f t="shared" si="3"/>
        <v>0.2716666666666666</v>
      </c>
      <c r="E37" s="10"/>
      <c r="F37" s="9">
        <f t="shared" si="3"/>
        <v>125.5</v>
      </c>
      <c r="G37" s="9">
        <f t="shared" si="3"/>
        <v>40.53333333333333</v>
      </c>
      <c r="H37" s="10">
        <f t="shared" si="3"/>
        <v>0.3141971695547829</v>
      </c>
      <c r="I37" s="10"/>
      <c r="J37" s="9">
        <f t="shared" si="3"/>
        <v>72.16666666666667</v>
      </c>
      <c r="K37" s="10">
        <f t="shared" si="3"/>
        <v>0.6342439075324615</v>
      </c>
      <c r="L37" s="9">
        <f t="shared" si="3"/>
        <v>42.726666666666674</v>
      </c>
      <c r="M37" s="9">
        <f t="shared" si="3"/>
        <v>114.89333333333336</v>
      </c>
      <c r="N37" s="9"/>
      <c r="O37" s="11">
        <f t="shared" si="3"/>
        <v>10.606666666666666</v>
      </c>
      <c r="P37" s="14">
        <f t="shared" si="3"/>
        <v>14.453540861087992</v>
      </c>
      <c r="Q37" s="14"/>
      <c r="R37" s="9">
        <f t="shared" si="3"/>
        <v>53</v>
      </c>
    </row>
    <row r="38" spans="1:18" ht="12.75">
      <c r="A38" s="17" t="s">
        <v>134</v>
      </c>
      <c r="B38" s="15">
        <f>STDEV(B2:B31)</f>
        <v>91.93240895403513</v>
      </c>
      <c r="C38" s="13">
        <f aca="true" t="shared" si="4" ref="C38:R38">STDEV(C2:C31)</f>
        <v>0.1645600279852244</v>
      </c>
      <c r="D38" s="10">
        <f t="shared" si="4"/>
        <v>0.1763828776843997</v>
      </c>
      <c r="E38" s="10"/>
      <c r="F38" s="9">
        <f t="shared" si="4"/>
        <v>31.294761046627553</v>
      </c>
      <c r="G38" s="9">
        <f t="shared" si="4"/>
        <v>15.995114196557633</v>
      </c>
      <c r="H38" s="10">
        <f t="shared" si="4"/>
        <v>0.059390322561083224</v>
      </c>
      <c r="I38" s="10"/>
      <c r="J38" s="9">
        <f t="shared" si="4"/>
        <v>10.664421459107425</v>
      </c>
      <c r="K38" s="10">
        <f t="shared" si="4"/>
        <v>0.04882548942081184</v>
      </c>
      <c r="L38" s="9">
        <f t="shared" si="4"/>
        <v>12.861113088883748</v>
      </c>
      <c r="M38" s="9">
        <f t="shared" si="4"/>
        <v>22.280917045036865</v>
      </c>
      <c r="N38" s="9"/>
      <c r="O38" s="11">
        <f t="shared" si="4"/>
        <v>18.451837275745053</v>
      </c>
      <c r="P38" s="14">
        <f t="shared" si="4"/>
        <v>251.19994877366435</v>
      </c>
      <c r="Q38" s="14"/>
      <c r="R38" s="9">
        <f t="shared" si="4"/>
        <v>15.188471126891402</v>
      </c>
    </row>
    <row r="39" spans="1:18" ht="12.75">
      <c r="A39" s="17" t="s">
        <v>135</v>
      </c>
      <c r="B39" s="16">
        <f>B38/B37</f>
        <v>0.24226741642841304</v>
      </c>
      <c r="C39" s="12">
        <f aca="true" t="shared" si="5" ref="C39:R39">C38/C37</f>
        <v>0.05425172273537868</v>
      </c>
      <c r="D39" s="12">
        <f t="shared" si="5"/>
        <v>0.6492621264456432</v>
      </c>
      <c r="E39" s="12"/>
      <c r="F39" s="12">
        <f t="shared" si="5"/>
        <v>0.24936064578986097</v>
      </c>
      <c r="G39" s="12">
        <f t="shared" si="5"/>
        <v>0.394616304191389</v>
      </c>
      <c r="H39" s="12">
        <f t="shared" si="5"/>
        <v>0.18902246205858333</v>
      </c>
      <c r="I39" s="12"/>
      <c r="J39" s="12">
        <f t="shared" si="5"/>
        <v>0.1477748931977934</v>
      </c>
      <c r="K39" s="12">
        <f t="shared" si="5"/>
        <v>0.07698219697650448</v>
      </c>
      <c r="L39" s="12">
        <f t="shared" si="5"/>
        <v>0.30100904405251394</v>
      </c>
      <c r="M39" s="12">
        <f t="shared" si="5"/>
        <v>0.1939269790388493</v>
      </c>
      <c r="N39" s="12"/>
      <c r="O39" s="12">
        <f t="shared" si="5"/>
        <v>1.7396452491274408</v>
      </c>
      <c r="P39" s="12">
        <f t="shared" si="5"/>
        <v>17.3798207088443</v>
      </c>
      <c r="Q39" s="12"/>
      <c r="R39" s="12">
        <f t="shared" si="5"/>
        <v>0.28657492692247927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301.5</v>
      </c>
      <c r="C41" s="13">
        <f aca="true" t="shared" si="6" ref="C41:R41">PERCENTILE(C$2:C$31,0.25)</f>
        <v>2.991471099521947</v>
      </c>
      <c r="D41" s="10">
        <f t="shared" si="6"/>
        <v>0.1525</v>
      </c>
      <c r="E41" s="10"/>
      <c r="F41" s="9">
        <f t="shared" si="6"/>
        <v>100</v>
      </c>
      <c r="G41" s="9">
        <f t="shared" si="6"/>
        <v>27.5</v>
      </c>
      <c r="H41" s="10">
        <f t="shared" si="6"/>
        <v>0.2723035601432484</v>
      </c>
      <c r="I41" s="10"/>
      <c r="J41" s="9">
        <f t="shared" si="6"/>
        <v>66</v>
      </c>
      <c r="K41" s="10">
        <f t="shared" si="6"/>
        <v>0.6046805658419527</v>
      </c>
      <c r="L41" s="9">
        <f t="shared" si="6"/>
        <v>33.425</v>
      </c>
      <c r="M41" s="9">
        <f t="shared" si="6"/>
        <v>98.375</v>
      </c>
      <c r="N41" s="9"/>
      <c r="O41" s="11">
        <f t="shared" si="6"/>
        <v>-1.05</v>
      </c>
      <c r="P41" s="14">
        <f t="shared" si="6"/>
        <v>-33.67725281602002</v>
      </c>
      <c r="Q41" s="14"/>
      <c r="R41" s="9">
        <f t="shared" si="6"/>
        <v>44</v>
      </c>
    </row>
    <row r="42" spans="1:18" ht="12.75">
      <c r="A42" s="17" t="s">
        <v>137</v>
      </c>
      <c r="B42" s="15">
        <f>PERCENTILE(B$2:B$31,0.5)</f>
        <v>351.5</v>
      </c>
      <c r="C42" s="13">
        <f aca="true" t="shared" si="7" ref="C42:R42">PERCENTILE(C$2:C$31,0.5)</f>
        <v>3</v>
      </c>
      <c r="D42" s="10">
        <f t="shared" si="7"/>
        <v>0.235</v>
      </c>
      <c r="E42" s="10"/>
      <c r="F42" s="9">
        <f t="shared" si="7"/>
        <v>116.5</v>
      </c>
      <c r="G42" s="9">
        <f t="shared" si="7"/>
        <v>36.5</v>
      </c>
      <c r="H42" s="10">
        <f t="shared" si="7"/>
        <v>0.3124401913875598</v>
      </c>
      <c r="I42" s="10"/>
      <c r="J42" s="9">
        <f t="shared" si="7"/>
        <v>70</v>
      </c>
      <c r="K42" s="10">
        <f t="shared" si="7"/>
        <v>0.6276007731948616</v>
      </c>
      <c r="L42" s="9">
        <f t="shared" si="7"/>
        <v>41.05</v>
      </c>
      <c r="M42" s="9">
        <f t="shared" si="7"/>
        <v>110.1</v>
      </c>
      <c r="N42" s="9"/>
      <c r="O42" s="11">
        <f t="shared" si="7"/>
        <v>6.85</v>
      </c>
      <c r="P42" s="14">
        <f t="shared" si="7"/>
        <v>15.336094845177891</v>
      </c>
      <c r="Q42" s="14"/>
      <c r="R42" s="9">
        <f t="shared" si="7"/>
        <v>50</v>
      </c>
    </row>
    <row r="43" spans="1:18" ht="12.75">
      <c r="A43" s="17" t="s">
        <v>138</v>
      </c>
      <c r="B43" s="15">
        <f>PERCENTILE(B$2:B$31,0.75)</f>
        <v>450.75</v>
      </c>
      <c r="C43" s="13">
        <f aca="true" t="shared" si="8" ref="C43:R43">PERCENTILE(C$2:C$31,0.75)</f>
        <v>3.036864745898359</v>
      </c>
      <c r="D43" s="10">
        <f t="shared" si="8"/>
        <v>0.4</v>
      </c>
      <c r="E43" s="10"/>
      <c r="F43" s="9">
        <f t="shared" si="8"/>
        <v>148.75</v>
      </c>
      <c r="G43" s="9">
        <f t="shared" si="8"/>
        <v>50.5</v>
      </c>
      <c r="H43" s="10">
        <f t="shared" si="8"/>
        <v>0.35294117647058826</v>
      </c>
      <c r="I43" s="10"/>
      <c r="J43" s="9">
        <f t="shared" si="8"/>
        <v>76.75</v>
      </c>
      <c r="K43" s="10">
        <f t="shared" si="8"/>
        <v>0.6637114602273471</v>
      </c>
      <c r="L43" s="9">
        <f t="shared" si="8"/>
        <v>49.4</v>
      </c>
      <c r="M43" s="9">
        <f t="shared" si="8"/>
        <v>123.5</v>
      </c>
      <c r="N43" s="9"/>
      <c r="O43" s="11">
        <f t="shared" si="8"/>
        <v>19.825000000000003</v>
      </c>
      <c r="P43" s="14">
        <f t="shared" si="8"/>
        <v>34.24841264179211</v>
      </c>
      <c r="Q43" s="14"/>
      <c r="R43" s="9">
        <f t="shared" si="8"/>
        <v>60.75</v>
      </c>
    </row>
    <row r="44" spans="1:18" ht="12.75">
      <c r="A44" s="17" t="s">
        <v>139</v>
      </c>
      <c r="B44" s="16">
        <f>(B43-B41)/B42</f>
        <v>0.42460881934566147</v>
      </c>
      <c r="C44" s="12">
        <f aca="true" t="shared" si="9" ref="C44:R44">(C43-C41)/C42</f>
        <v>0.015131215458804062</v>
      </c>
      <c r="D44" s="12">
        <f t="shared" si="9"/>
        <v>1.0531914893617023</v>
      </c>
      <c r="E44" s="12"/>
      <c r="F44" s="12">
        <f t="shared" si="9"/>
        <v>0.4184549356223176</v>
      </c>
      <c r="G44" s="12">
        <f t="shared" si="9"/>
        <v>0.6301369863013698</v>
      </c>
      <c r="H44" s="12">
        <f t="shared" si="9"/>
        <v>0.25808976741828527</v>
      </c>
      <c r="I44" s="12"/>
      <c r="J44" s="12">
        <f t="shared" si="9"/>
        <v>0.15357142857142858</v>
      </c>
      <c r="K44" s="12">
        <f t="shared" si="9"/>
        <v>0.09405803323805981</v>
      </c>
      <c r="L44" s="12">
        <f t="shared" si="9"/>
        <v>0.3891595615103533</v>
      </c>
      <c r="M44" s="12">
        <f t="shared" si="9"/>
        <v>0.2282016348773842</v>
      </c>
      <c r="N44" s="12"/>
      <c r="O44" s="12">
        <f t="shared" si="9"/>
        <v>3.0474452554744533</v>
      </c>
      <c r="P44" s="12">
        <f t="shared" si="9"/>
        <v>4.4291370223998</v>
      </c>
      <c r="Q44" s="12"/>
      <c r="R44" s="12">
        <f t="shared" si="9"/>
        <v>0.335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7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6.140625" style="2" customWidth="1"/>
    <col min="8" max="8" width="6.421875" style="2" customWidth="1"/>
    <col min="9" max="9" width="0.85546875" style="2" customWidth="1"/>
    <col min="10" max="10" width="7.421875" style="2" customWidth="1"/>
    <col min="11" max="11" width="5.8515625" style="2" customWidth="1"/>
    <col min="12" max="12" width="6.57421875" style="2" customWidth="1"/>
    <col min="13" max="13" width="6.140625" style="2" bestFit="1" customWidth="1"/>
    <col min="14" max="14" width="0.85546875" style="2" customWidth="1"/>
    <col min="15" max="15" width="7.7109375" style="1" bestFit="1" customWidth="1"/>
    <col min="16" max="16" width="5.7109375" style="1" customWidth="1"/>
    <col min="17" max="17" width="0.85546875" style="1" customWidth="1"/>
    <col min="18" max="18" width="6.140625" style="2" bestFit="1" customWidth="1"/>
  </cols>
  <sheetData>
    <row r="1" spans="1:18" ht="25.5">
      <c r="A1" s="4">
        <v>2009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31</v>
      </c>
      <c r="B2" s="9">
        <v>1800</v>
      </c>
      <c r="C2" s="13">
        <v>4.285714285714286</v>
      </c>
      <c r="D2" s="10">
        <v>0.11</v>
      </c>
      <c r="E2" s="10"/>
      <c r="F2" s="9">
        <v>420</v>
      </c>
      <c r="G2" s="9">
        <v>112</v>
      </c>
      <c r="H2" s="10">
        <v>0.26666666666666666</v>
      </c>
      <c r="I2" s="10"/>
      <c r="J2" s="9">
        <v>143</v>
      </c>
      <c r="K2" s="10">
        <v>0.516805204192266</v>
      </c>
      <c r="L2" s="9">
        <v>133.7</v>
      </c>
      <c r="M2" s="9">
        <v>276.7</v>
      </c>
      <c r="N2" s="9"/>
      <c r="O2" s="11">
        <v>143.3</v>
      </c>
      <c r="P2" s="14">
        <v>12.56106071179344</v>
      </c>
      <c r="Q2" s="14"/>
      <c r="R2" s="9">
        <v>160</v>
      </c>
    </row>
    <row r="3" spans="1:18" ht="12.75">
      <c r="A3" s="8" t="s">
        <v>32</v>
      </c>
      <c r="B3" s="9">
        <v>1600</v>
      </c>
      <c r="C3" s="13">
        <f>B3/F3</f>
        <v>4.53257790368272</v>
      </c>
      <c r="D3" s="10">
        <v>0.15</v>
      </c>
      <c r="E3" s="10"/>
      <c r="F3" s="9">
        <v>353</v>
      </c>
      <c r="G3" s="9">
        <v>85</v>
      </c>
      <c r="H3" s="10">
        <f>G3/F3</f>
        <v>0.24079320113314448</v>
      </c>
      <c r="I3" s="9"/>
      <c r="J3" s="9">
        <v>126</v>
      </c>
      <c r="K3" s="10">
        <f>J3/M3</f>
        <v>0.5054151624548736</v>
      </c>
      <c r="L3" s="9">
        <f>M3-J3</f>
        <v>123.30000000000001</v>
      </c>
      <c r="M3" s="9">
        <f>F3-O3</f>
        <v>249.3</v>
      </c>
      <c r="N3" s="9"/>
      <c r="O3" s="11">
        <v>103.7</v>
      </c>
      <c r="P3" s="14">
        <f>B3/O3</f>
        <v>15.429122468659594</v>
      </c>
      <c r="Q3" s="11"/>
      <c r="R3" s="9">
        <v>85</v>
      </c>
    </row>
    <row r="4" spans="1:18" ht="12.75">
      <c r="A4" s="8" t="s">
        <v>33</v>
      </c>
      <c r="B4" s="9">
        <v>1400</v>
      </c>
      <c r="C4" s="13">
        <v>4.40251572327044</v>
      </c>
      <c r="D4" s="10">
        <v>0.2</v>
      </c>
      <c r="E4" s="10"/>
      <c r="F4" s="9">
        <v>318</v>
      </c>
      <c r="G4" s="9">
        <v>90</v>
      </c>
      <c r="H4" s="10">
        <v>0.2830188679245283</v>
      </c>
      <c r="I4" s="10"/>
      <c r="J4" s="9">
        <v>133</v>
      </c>
      <c r="K4" s="10">
        <v>0.5288270377733598</v>
      </c>
      <c r="L4" s="9">
        <v>118.5</v>
      </c>
      <c r="M4" s="9">
        <v>251.5</v>
      </c>
      <c r="N4" s="9"/>
      <c r="O4" s="11">
        <v>66.5</v>
      </c>
      <c r="P4" s="14">
        <v>21.05263157894737</v>
      </c>
      <c r="Q4" s="14"/>
      <c r="R4" s="9">
        <v>118</v>
      </c>
    </row>
    <row r="5" spans="1:18" ht="12.75">
      <c r="A5" s="8" t="s">
        <v>36</v>
      </c>
      <c r="B5" s="9">
        <v>1200</v>
      </c>
      <c r="C5" s="13">
        <v>4.411764705882353</v>
      </c>
      <c r="D5" s="10">
        <v>0.17</v>
      </c>
      <c r="E5" s="10"/>
      <c r="F5" s="9">
        <v>272</v>
      </c>
      <c r="G5" s="9">
        <v>51</v>
      </c>
      <c r="H5" s="10">
        <v>0.1875</v>
      </c>
      <c r="I5" s="10"/>
      <c r="J5" s="9">
        <v>150</v>
      </c>
      <c r="K5" s="10">
        <v>0.6369426751592356</v>
      </c>
      <c r="L5" s="9">
        <v>85.5</v>
      </c>
      <c r="M5" s="9">
        <v>235.5</v>
      </c>
      <c r="N5" s="9"/>
      <c r="O5" s="11">
        <v>36.5</v>
      </c>
      <c r="P5" s="14">
        <v>32.87671232876713</v>
      </c>
      <c r="Q5" s="14"/>
      <c r="R5" s="9">
        <v>68</v>
      </c>
    </row>
    <row r="6" spans="1:18" ht="12.75">
      <c r="A6" s="8" t="s">
        <v>34</v>
      </c>
      <c r="B6" s="9">
        <v>1200</v>
      </c>
      <c r="C6" s="13">
        <v>4.979253112033195</v>
      </c>
      <c r="D6" s="10">
        <v>0.55</v>
      </c>
      <c r="E6" s="10"/>
      <c r="F6" s="9">
        <v>241</v>
      </c>
      <c r="G6" s="9">
        <v>58</v>
      </c>
      <c r="H6" s="10">
        <v>0.24066390041493776</v>
      </c>
      <c r="I6" s="10"/>
      <c r="J6" s="9">
        <v>166</v>
      </c>
      <c r="K6" s="10">
        <v>0.69485140226036</v>
      </c>
      <c r="L6" s="9">
        <v>72.9</v>
      </c>
      <c r="M6" s="9">
        <v>238.9</v>
      </c>
      <c r="N6" s="9"/>
      <c r="O6" s="11">
        <v>2.1</v>
      </c>
      <c r="P6" s="14">
        <v>571.4285714285714</v>
      </c>
      <c r="Q6" s="14"/>
      <c r="R6" s="9">
        <v>90</v>
      </c>
    </row>
    <row r="7" spans="1:18" ht="12.75">
      <c r="A7" s="8" t="s">
        <v>41</v>
      </c>
      <c r="B7" s="9">
        <v>1100</v>
      </c>
      <c r="C7" s="13">
        <v>4.313725490196078</v>
      </c>
      <c r="D7" s="10">
        <v>0.25</v>
      </c>
      <c r="E7" s="10"/>
      <c r="F7" s="9">
        <v>255</v>
      </c>
      <c r="G7" s="9">
        <v>61</v>
      </c>
      <c r="H7" s="10">
        <v>0.23921568627450981</v>
      </c>
      <c r="I7" s="10"/>
      <c r="J7" s="9">
        <v>138</v>
      </c>
      <c r="K7" s="10">
        <v>0.6568300809138505</v>
      </c>
      <c r="L7" s="9">
        <v>72.1</v>
      </c>
      <c r="M7" s="9">
        <v>210.1</v>
      </c>
      <c r="N7" s="9"/>
      <c r="O7" s="11">
        <v>44.9</v>
      </c>
      <c r="P7" s="14">
        <v>24.4988864142539</v>
      </c>
      <c r="Q7" s="14"/>
      <c r="R7" s="9">
        <v>87</v>
      </c>
    </row>
    <row r="8" spans="1:18" ht="12.75">
      <c r="A8" s="8" t="s">
        <v>39</v>
      </c>
      <c r="B8" s="9">
        <v>1100</v>
      </c>
      <c r="C8" s="13">
        <v>4.330708661417323</v>
      </c>
      <c r="D8" s="10">
        <v>0.09</v>
      </c>
      <c r="E8" s="10"/>
      <c r="F8" s="9">
        <v>254</v>
      </c>
      <c r="G8" s="9">
        <v>57</v>
      </c>
      <c r="H8" s="10">
        <v>0.22440944881889763</v>
      </c>
      <c r="I8" s="10"/>
      <c r="J8" s="9">
        <v>144</v>
      </c>
      <c r="K8" s="10">
        <v>0.6645131518227966</v>
      </c>
      <c r="L8" s="9">
        <v>72.7</v>
      </c>
      <c r="M8" s="9">
        <v>216.7</v>
      </c>
      <c r="N8" s="9"/>
      <c r="O8" s="11">
        <v>37.3</v>
      </c>
      <c r="P8" s="14">
        <v>29.490616621983918</v>
      </c>
      <c r="Q8" s="14"/>
      <c r="R8" s="9">
        <v>88</v>
      </c>
    </row>
    <row r="9" spans="1:18" ht="12.75">
      <c r="A9" s="8" t="s">
        <v>35</v>
      </c>
      <c r="B9" s="9">
        <v>1100</v>
      </c>
      <c r="C9" s="13">
        <v>4.621848739495798</v>
      </c>
      <c r="D9" s="10">
        <v>0.66</v>
      </c>
      <c r="E9" s="10"/>
      <c r="F9" s="9">
        <v>238</v>
      </c>
      <c r="G9" s="9">
        <v>56</v>
      </c>
      <c r="H9" s="10">
        <v>0.23529411764705882</v>
      </c>
      <c r="I9" s="10"/>
      <c r="J9" s="9">
        <v>160</v>
      </c>
      <c r="K9" s="10">
        <v>0.6944444444444444</v>
      </c>
      <c r="L9" s="9">
        <v>70.4</v>
      </c>
      <c r="M9" s="9">
        <v>230.4</v>
      </c>
      <c r="N9" s="9"/>
      <c r="O9" s="11">
        <v>7.6</v>
      </c>
      <c r="P9" s="14">
        <v>144.73684210526318</v>
      </c>
      <c r="Q9" s="14"/>
      <c r="R9" s="9">
        <v>87</v>
      </c>
    </row>
    <row r="10" spans="1:18" ht="12.75">
      <c r="A10" s="8" t="s">
        <v>37</v>
      </c>
      <c r="B10" s="9">
        <v>1100</v>
      </c>
      <c r="C10" s="13">
        <v>4.230769230769231</v>
      </c>
      <c r="D10" s="10">
        <v>0.16</v>
      </c>
      <c r="E10" s="10"/>
      <c r="F10" s="9">
        <v>260</v>
      </c>
      <c r="G10" s="9">
        <v>53</v>
      </c>
      <c r="H10" s="10">
        <v>0.20384615384615384</v>
      </c>
      <c r="I10" s="10"/>
      <c r="J10" s="9">
        <v>141</v>
      </c>
      <c r="K10" s="10">
        <v>0.625832223701731</v>
      </c>
      <c r="L10" s="9">
        <v>84.3</v>
      </c>
      <c r="M10" s="9">
        <v>225.3</v>
      </c>
      <c r="N10" s="9"/>
      <c r="O10" s="11">
        <v>34.7</v>
      </c>
      <c r="P10" s="14">
        <v>31.700288184438037</v>
      </c>
      <c r="Q10" s="14"/>
      <c r="R10" s="9">
        <v>69</v>
      </c>
    </row>
    <row r="11" spans="1:18" ht="12.75">
      <c r="A11" s="8" t="s">
        <v>42</v>
      </c>
      <c r="B11" s="9">
        <v>1000</v>
      </c>
      <c r="C11" s="13">
        <v>4.048582995951417</v>
      </c>
      <c r="D11" s="18">
        <v>0.18</v>
      </c>
      <c r="E11" s="10"/>
      <c r="F11" s="9">
        <v>247</v>
      </c>
      <c r="G11" s="9">
        <v>55</v>
      </c>
      <c r="H11" s="10">
        <v>0.22267206477732793</v>
      </c>
      <c r="I11" s="10"/>
      <c r="J11" s="9">
        <v>148</v>
      </c>
      <c r="K11" s="10">
        <v>0.6379310344827587</v>
      </c>
      <c r="L11" s="9">
        <v>84</v>
      </c>
      <c r="M11" s="9">
        <v>232</v>
      </c>
      <c r="N11" s="9"/>
      <c r="O11" s="11">
        <v>15</v>
      </c>
      <c r="P11" s="14">
        <v>66.66666666666667</v>
      </c>
      <c r="Q11" s="14"/>
      <c r="R11" s="9">
        <v>64</v>
      </c>
    </row>
    <row r="12" spans="1:18" ht="12.75">
      <c r="A12" s="8" t="s">
        <v>43</v>
      </c>
      <c r="B12" s="9">
        <v>1000</v>
      </c>
      <c r="C12" s="13">
        <v>4.132231404958677</v>
      </c>
      <c r="D12" s="10">
        <v>0.15</v>
      </c>
      <c r="E12" s="10"/>
      <c r="F12" s="9">
        <v>242</v>
      </c>
      <c r="G12" s="9">
        <v>47</v>
      </c>
      <c r="H12" s="10">
        <v>0.19421487603305784</v>
      </c>
      <c r="I12" s="10"/>
      <c r="J12" s="9">
        <v>125</v>
      </c>
      <c r="K12" s="10">
        <v>0.6070908207867897</v>
      </c>
      <c r="L12" s="9">
        <v>80.9</v>
      </c>
      <c r="M12" s="9">
        <v>205.9</v>
      </c>
      <c r="N12" s="9"/>
      <c r="O12" s="11">
        <v>36.1</v>
      </c>
      <c r="P12" s="14">
        <v>27.700831024930746</v>
      </c>
      <c r="Q12" s="14"/>
      <c r="R12" s="9">
        <v>55</v>
      </c>
    </row>
    <row r="13" spans="1:18" ht="12.75">
      <c r="A13" s="8" t="s">
        <v>40</v>
      </c>
      <c r="B13" s="9">
        <v>1000</v>
      </c>
      <c r="C13" s="13">
        <v>4</v>
      </c>
      <c r="D13" s="10">
        <v>0.14</v>
      </c>
      <c r="E13" s="10"/>
      <c r="F13" s="9">
        <v>250</v>
      </c>
      <c r="G13" s="9">
        <v>60</v>
      </c>
      <c r="H13" s="10">
        <v>0.24</v>
      </c>
      <c r="I13" s="10"/>
      <c r="J13" s="9">
        <v>142</v>
      </c>
      <c r="K13" s="10">
        <v>0.6228070175438597</v>
      </c>
      <c r="L13" s="9">
        <v>86</v>
      </c>
      <c r="M13" s="9">
        <v>228</v>
      </c>
      <c r="N13" s="9"/>
      <c r="O13" s="11">
        <v>22</v>
      </c>
      <c r="P13" s="14">
        <v>45.45454545454545</v>
      </c>
      <c r="Q13" s="14"/>
      <c r="R13" s="9">
        <v>78</v>
      </c>
    </row>
    <row r="14" spans="1:18" ht="12.75">
      <c r="A14" s="8" t="s">
        <v>47</v>
      </c>
      <c r="B14" s="9">
        <v>1000</v>
      </c>
      <c r="C14" s="13">
        <v>4.132231404958677</v>
      </c>
      <c r="D14" s="10">
        <v>0.02</v>
      </c>
      <c r="E14" s="10"/>
      <c r="F14" s="9">
        <v>242</v>
      </c>
      <c r="G14" s="9">
        <v>48</v>
      </c>
      <c r="H14" s="10">
        <v>0.19834710743801653</v>
      </c>
      <c r="I14" s="10"/>
      <c r="J14" s="9">
        <v>147</v>
      </c>
      <c r="K14" s="10">
        <v>0.6330749354005168</v>
      </c>
      <c r="L14" s="9">
        <v>85.2</v>
      </c>
      <c r="M14" s="9">
        <v>232.2</v>
      </c>
      <c r="N14" s="9"/>
      <c r="O14" s="11">
        <v>9.8</v>
      </c>
      <c r="P14" s="14">
        <v>102.0408163265306</v>
      </c>
      <c r="Q14" s="14"/>
      <c r="R14" s="9">
        <v>63</v>
      </c>
    </row>
    <row r="15" spans="1:18" ht="12.75">
      <c r="A15" s="8" t="s">
        <v>45</v>
      </c>
      <c r="B15" s="9">
        <v>1000</v>
      </c>
      <c r="C15" s="13">
        <v>4.032258064516129</v>
      </c>
      <c r="D15" s="10">
        <v>0.04</v>
      </c>
      <c r="E15" s="10"/>
      <c r="F15" s="9">
        <v>248</v>
      </c>
      <c r="G15" s="9">
        <v>55</v>
      </c>
      <c r="H15" s="10">
        <v>0.2217741935483871</v>
      </c>
      <c r="I15" s="10"/>
      <c r="J15" s="9">
        <v>142</v>
      </c>
      <c r="K15" s="10">
        <v>0.693359375</v>
      </c>
      <c r="L15" s="9">
        <v>62.8</v>
      </c>
      <c r="M15" s="9">
        <v>204.8</v>
      </c>
      <c r="N15" s="9"/>
      <c r="O15" s="11">
        <v>43.2</v>
      </c>
      <c r="P15" s="14">
        <v>23.148148148148145</v>
      </c>
      <c r="Q15" s="14"/>
      <c r="R15" s="9">
        <v>83</v>
      </c>
    </row>
    <row r="16" spans="1:18" ht="12.75">
      <c r="A16" s="8" t="s">
        <v>48</v>
      </c>
      <c r="B16" s="9">
        <v>1000</v>
      </c>
      <c r="C16" s="13">
        <v>4.048582995951417</v>
      </c>
      <c r="D16" s="10">
        <v>0.4</v>
      </c>
      <c r="E16" s="10"/>
      <c r="F16" s="9">
        <v>247</v>
      </c>
      <c r="G16" s="9">
        <v>62</v>
      </c>
      <c r="H16" s="10">
        <v>0.25101214574898784</v>
      </c>
      <c r="I16" s="10"/>
      <c r="J16" s="9">
        <v>164</v>
      </c>
      <c r="K16" s="10">
        <v>0.6438947781703965</v>
      </c>
      <c r="L16" s="9">
        <v>90.7</v>
      </c>
      <c r="M16" s="9">
        <v>254.7</v>
      </c>
      <c r="N16" s="9"/>
      <c r="O16" s="11">
        <v>-7.7</v>
      </c>
      <c r="P16" s="14">
        <v>-129.87012987012986</v>
      </c>
      <c r="Q16" s="14"/>
      <c r="R16" s="9">
        <v>66</v>
      </c>
    </row>
    <row r="17" spans="1:18" ht="12.75">
      <c r="A17" s="8" t="s">
        <v>38</v>
      </c>
      <c r="B17" s="9">
        <v>1000</v>
      </c>
      <c r="C17" s="13">
        <f>B17/F17</f>
        <v>4.065040650406504</v>
      </c>
      <c r="D17" s="10">
        <v>0.14</v>
      </c>
      <c r="E17" s="10"/>
      <c r="F17" s="9">
        <v>246</v>
      </c>
      <c r="G17" s="9">
        <v>57</v>
      </c>
      <c r="H17" s="10">
        <f>G17/F17</f>
        <v>0.23170731707317074</v>
      </c>
      <c r="I17" s="10"/>
      <c r="J17" s="9">
        <v>118</v>
      </c>
      <c r="K17" s="10">
        <f>J17/M17</f>
        <v>0.6213796735123749</v>
      </c>
      <c r="L17" s="9">
        <f>M17-J17</f>
        <v>71.9</v>
      </c>
      <c r="M17" s="9">
        <f>F17-O17</f>
        <v>189.9</v>
      </c>
      <c r="N17" s="9"/>
      <c r="O17" s="11">
        <v>56.1</v>
      </c>
      <c r="P17" s="14">
        <f>B17/O17</f>
        <v>17.825311942959</v>
      </c>
      <c r="Q17" s="14"/>
      <c r="R17" s="9">
        <v>74</v>
      </c>
    </row>
    <row r="18" spans="1:18" ht="12.75">
      <c r="A18" s="8" t="s">
        <v>46</v>
      </c>
      <c r="B18" s="9">
        <v>996</v>
      </c>
      <c r="C18" s="13">
        <v>4.098765432098766</v>
      </c>
      <c r="D18" s="10">
        <v>0.25</v>
      </c>
      <c r="E18" s="10"/>
      <c r="F18" s="9">
        <v>243</v>
      </c>
      <c r="G18" s="9">
        <v>50</v>
      </c>
      <c r="H18" s="10">
        <v>0.205761316872428</v>
      </c>
      <c r="I18" s="10"/>
      <c r="J18" s="9">
        <v>146</v>
      </c>
      <c r="K18" s="10">
        <v>0.6486006219458019</v>
      </c>
      <c r="L18" s="9">
        <v>79.1</v>
      </c>
      <c r="M18" s="9">
        <v>225.1</v>
      </c>
      <c r="N18" s="9"/>
      <c r="O18" s="11">
        <v>17.9</v>
      </c>
      <c r="P18" s="14">
        <v>55.64245810055866</v>
      </c>
      <c r="Q18" s="14"/>
      <c r="R18" s="9">
        <v>73</v>
      </c>
    </row>
    <row r="19" spans="1:18" ht="12.75">
      <c r="A19" s="8" t="s">
        <v>49</v>
      </c>
      <c r="B19" s="9">
        <v>994</v>
      </c>
      <c r="C19" s="13">
        <f>B19/F19</f>
        <v>4.107438016528926</v>
      </c>
      <c r="D19" s="10">
        <v>0.13</v>
      </c>
      <c r="E19" s="10"/>
      <c r="F19" s="9">
        <v>242</v>
      </c>
      <c r="G19" s="9">
        <v>47</v>
      </c>
      <c r="H19" s="10">
        <f>G19/F19</f>
        <v>0.19421487603305784</v>
      </c>
      <c r="I19" s="9"/>
      <c r="J19" s="9">
        <v>142</v>
      </c>
      <c r="K19" s="10">
        <f>J19/M19</f>
        <v>0.6492912665752172</v>
      </c>
      <c r="L19" s="9">
        <f>M19-J19</f>
        <v>76.69999999999999</v>
      </c>
      <c r="M19" s="9">
        <f>F19-O19</f>
        <v>218.7</v>
      </c>
      <c r="N19" s="9"/>
      <c r="O19" s="11">
        <v>23.3</v>
      </c>
      <c r="P19" s="14">
        <f>B19/O19</f>
        <v>42.66094420600858</v>
      </c>
      <c r="Q19" s="11"/>
      <c r="R19" s="9">
        <v>61</v>
      </c>
    </row>
    <row r="20" spans="1:18" ht="12.75">
      <c r="A20" s="8" t="s">
        <v>50</v>
      </c>
      <c r="B20" s="9">
        <v>989</v>
      </c>
      <c r="C20" s="13">
        <v>4.1037344398340245</v>
      </c>
      <c r="D20" s="10">
        <v>0.12</v>
      </c>
      <c r="E20" s="10"/>
      <c r="F20" s="9">
        <v>241</v>
      </c>
      <c r="G20" s="9">
        <v>47</v>
      </c>
      <c r="H20" s="10">
        <v>0.1950207468879668</v>
      </c>
      <c r="I20" s="10"/>
      <c r="J20" s="9">
        <v>125</v>
      </c>
      <c r="K20" s="10">
        <v>0.6038647342995169</v>
      </c>
      <c r="L20" s="9">
        <v>82</v>
      </c>
      <c r="M20" s="9">
        <v>207</v>
      </c>
      <c r="N20" s="9"/>
      <c r="O20" s="11">
        <v>34</v>
      </c>
      <c r="P20" s="14">
        <v>29.08823529411765</v>
      </c>
      <c r="Q20" s="14"/>
      <c r="R20" s="9">
        <v>64</v>
      </c>
    </row>
    <row r="21" spans="1:18" ht="12.75">
      <c r="A21" s="8" t="s">
        <v>44</v>
      </c>
      <c r="B21" s="9">
        <v>965</v>
      </c>
      <c r="C21" s="13">
        <v>4.1063829787234045</v>
      </c>
      <c r="D21" s="10">
        <v>0.14</v>
      </c>
      <c r="E21" s="10"/>
      <c r="F21" s="9">
        <v>235</v>
      </c>
      <c r="G21" s="9">
        <v>53</v>
      </c>
      <c r="H21" s="10">
        <v>0.225531914893617</v>
      </c>
      <c r="I21" s="10"/>
      <c r="J21" s="9">
        <v>111</v>
      </c>
      <c r="K21" s="10">
        <v>0.592948717948718</v>
      </c>
      <c r="L21" s="9">
        <v>76.2</v>
      </c>
      <c r="M21" s="9">
        <v>187.2</v>
      </c>
      <c r="N21" s="9"/>
      <c r="O21" s="11">
        <v>47.8</v>
      </c>
      <c r="P21" s="14">
        <v>20.188284518828453</v>
      </c>
      <c r="Q21" s="14"/>
      <c r="R21" s="9">
        <v>81</v>
      </c>
    </row>
    <row r="22" spans="1:18" ht="12.75">
      <c r="A22" s="8" t="s">
        <v>52</v>
      </c>
      <c r="B22" s="9">
        <v>955</v>
      </c>
      <c r="C22" s="13">
        <v>3.8979591836734695</v>
      </c>
      <c r="D22" s="10">
        <v>0.13</v>
      </c>
      <c r="E22" s="10"/>
      <c r="F22" s="9">
        <v>245</v>
      </c>
      <c r="G22" s="9">
        <v>48</v>
      </c>
      <c r="H22" s="10">
        <v>0.19591836734693877</v>
      </c>
      <c r="I22" s="10"/>
      <c r="J22" s="9">
        <v>150</v>
      </c>
      <c r="K22" s="10">
        <v>0.7201152184349495</v>
      </c>
      <c r="L22" s="9">
        <v>58.3</v>
      </c>
      <c r="M22" s="9">
        <v>208.3</v>
      </c>
      <c r="N22" s="9"/>
      <c r="O22" s="11">
        <v>36.7</v>
      </c>
      <c r="P22" s="14">
        <v>26.021798365122613</v>
      </c>
      <c r="Q22" s="14"/>
      <c r="R22" s="9">
        <v>62</v>
      </c>
    </row>
    <row r="23" spans="1:18" ht="12.75">
      <c r="A23" s="8" t="s">
        <v>57</v>
      </c>
      <c r="B23" s="9">
        <v>925</v>
      </c>
      <c r="C23" s="13">
        <v>4.092920353982301</v>
      </c>
      <c r="D23" s="10">
        <v>0.14</v>
      </c>
      <c r="E23" s="10"/>
      <c r="F23" s="9">
        <v>226</v>
      </c>
      <c r="G23" s="9">
        <v>44</v>
      </c>
      <c r="H23" s="10">
        <v>0.19469026548672566</v>
      </c>
      <c r="I23" s="10"/>
      <c r="J23" s="9">
        <v>136</v>
      </c>
      <c r="K23" s="10">
        <v>0.6634146341463415</v>
      </c>
      <c r="L23" s="9">
        <v>69</v>
      </c>
      <c r="M23" s="9">
        <v>205</v>
      </c>
      <c r="N23" s="9"/>
      <c r="O23" s="11">
        <v>21</v>
      </c>
      <c r="P23" s="14">
        <v>44.04761904761905</v>
      </c>
      <c r="Q23" s="14"/>
      <c r="R23" s="9">
        <v>71</v>
      </c>
    </row>
    <row r="24" spans="1:18" ht="12.75">
      <c r="A24" s="8" t="s">
        <v>53</v>
      </c>
      <c r="B24" s="9">
        <v>919</v>
      </c>
      <c r="C24" s="13">
        <v>3.8940677966101696</v>
      </c>
      <c r="D24" s="10">
        <v>0.16</v>
      </c>
      <c r="E24" s="10"/>
      <c r="F24" s="9">
        <v>236</v>
      </c>
      <c r="G24" s="9">
        <v>48</v>
      </c>
      <c r="H24" s="10">
        <v>0.2033898305084746</v>
      </c>
      <c r="I24" s="10"/>
      <c r="J24" s="9">
        <v>146</v>
      </c>
      <c r="K24" s="10">
        <v>0.7022607022607023</v>
      </c>
      <c r="L24" s="9">
        <v>61.9</v>
      </c>
      <c r="M24" s="9">
        <v>207.9</v>
      </c>
      <c r="N24" s="9"/>
      <c r="O24" s="11">
        <v>28.1</v>
      </c>
      <c r="P24" s="14">
        <v>32.704626334519574</v>
      </c>
      <c r="Q24" s="14"/>
      <c r="R24" s="9">
        <v>67</v>
      </c>
    </row>
    <row r="25" spans="1:18" ht="12.75">
      <c r="A25" s="8" t="s">
        <v>54</v>
      </c>
      <c r="B25" s="9">
        <v>907</v>
      </c>
      <c r="C25" s="13">
        <v>3.892703862660944</v>
      </c>
      <c r="D25" s="10">
        <v>0.14</v>
      </c>
      <c r="E25" s="10"/>
      <c r="F25" s="9">
        <v>233</v>
      </c>
      <c r="G25" s="9">
        <v>53</v>
      </c>
      <c r="H25" s="10">
        <v>0.22746781115879827</v>
      </c>
      <c r="I25" s="10"/>
      <c r="J25" s="9">
        <v>150</v>
      </c>
      <c r="K25" s="10">
        <v>0.7201152184349495</v>
      </c>
      <c r="L25" s="9">
        <v>58.3</v>
      </c>
      <c r="M25" s="9">
        <v>208.3</v>
      </c>
      <c r="N25" s="9"/>
      <c r="O25" s="11">
        <v>24.7</v>
      </c>
      <c r="P25" s="14">
        <v>36.72064777327935</v>
      </c>
      <c r="Q25" s="14"/>
      <c r="R25" s="9">
        <v>81</v>
      </c>
    </row>
    <row r="26" spans="1:18" ht="12.75">
      <c r="A26" s="8" t="s">
        <v>51</v>
      </c>
      <c r="B26" s="9">
        <v>905</v>
      </c>
      <c r="C26" s="13">
        <v>3.9008620689655173</v>
      </c>
      <c r="D26" s="10">
        <v>0.11</v>
      </c>
      <c r="E26" s="10"/>
      <c r="F26" s="9">
        <v>232</v>
      </c>
      <c r="G26" s="9">
        <v>47</v>
      </c>
      <c r="H26" s="10">
        <v>0.2025862068965517</v>
      </c>
      <c r="I26" s="10"/>
      <c r="J26" s="9">
        <v>122</v>
      </c>
      <c r="K26" s="10">
        <v>0.6681270536692223</v>
      </c>
      <c r="L26" s="9">
        <v>60.6</v>
      </c>
      <c r="M26" s="9">
        <v>182.6</v>
      </c>
      <c r="N26" s="9"/>
      <c r="O26" s="11">
        <v>49.4</v>
      </c>
      <c r="P26" s="14">
        <v>18.31983805668016</v>
      </c>
      <c r="Q26" s="14"/>
      <c r="R26" s="9">
        <v>70</v>
      </c>
    </row>
    <row r="27" spans="1:18" ht="12.75">
      <c r="A27" s="8" t="s">
        <v>60</v>
      </c>
      <c r="B27" s="9">
        <v>831</v>
      </c>
      <c r="C27" s="13">
        <v>3.5974025974025974</v>
      </c>
      <c r="D27" s="10">
        <v>0.33</v>
      </c>
      <c r="E27" s="10"/>
      <c r="F27" s="9">
        <v>231</v>
      </c>
      <c r="G27" s="9">
        <v>49</v>
      </c>
      <c r="H27" s="10">
        <v>0.21212121212121213</v>
      </c>
      <c r="I27" s="10"/>
      <c r="J27" s="9">
        <v>134</v>
      </c>
      <c r="K27" s="10">
        <v>0.6819338422391857</v>
      </c>
      <c r="L27" s="9">
        <v>62.5</v>
      </c>
      <c r="M27" s="9">
        <v>196.5</v>
      </c>
      <c r="N27" s="9"/>
      <c r="O27" s="11">
        <v>34.5</v>
      </c>
      <c r="P27" s="14">
        <v>24.08695652173913</v>
      </c>
      <c r="Q27" s="14"/>
      <c r="R27" s="9">
        <v>72</v>
      </c>
    </row>
    <row r="28" spans="1:18" ht="12.75">
      <c r="A28" s="8" t="s">
        <v>58</v>
      </c>
      <c r="B28" s="9">
        <v>817</v>
      </c>
      <c r="C28" s="13">
        <v>3.8904761904761904</v>
      </c>
      <c r="D28" s="10">
        <v>0.43</v>
      </c>
      <c r="E28" s="10"/>
      <c r="F28" s="9">
        <v>210</v>
      </c>
      <c r="G28" s="9">
        <v>37</v>
      </c>
      <c r="H28" s="10">
        <v>0.1761904761904762</v>
      </c>
      <c r="I28" s="10"/>
      <c r="J28" s="9">
        <v>139</v>
      </c>
      <c r="K28" s="10">
        <v>0.6528886801315171</v>
      </c>
      <c r="L28" s="9">
        <v>73.9</v>
      </c>
      <c r="M28" s="9">
        <v>212.9</v>
      </c>
      <c r="N28" s="9"/>
      <c r="O28" s="11">
        <v>-2.9</v>
      </c>
      <c r="P28" s="14">
        <v>-281.7241379310345</v>
      </c>
      <c r="Q28" s="14"/>
      <c r="R28" s="9">
        <v>66</v>
      </c>
    </row>
    <row r="29" spans="1:18" ht="12.75">
      <c r="A29" s="8" t="s">
        <v>56</v>
      </c>
      <c r="B29" s="9">
        <v>799</v>
      </c>
      <c r="C29" s="13">
        <v>3.504385964912281</v>
      </c>
      <c r="D29" s="10">
        <v>0.16</v>
      </c>
      <c r="E29" s="10"/>
      <c r="F29" s="9">
        <v>228</v>
      </c>
      <c r="G29" s="9">
        <v>45</v>
      </c>
      <c r="H29" s="10">
        <v>0.19736842105263158</v>
      </c>
      <c r="I29" s="10"/>
      <c r="J29" s="9">
        <v>142</v>
      </c>
      <c r="K29" s="10">
        <v>0.7107107107107107</v>
      </c>
      <c r="L29" s="9">
        <v>57.8</v>
      </c>
      <c r="M29" s="9">
        <v>199.8</v>
      </c>
      <c r="N29" s="9"/>
      <c r="O29" s="11">
        <v>28.2</v>
      </c>
      <c r="P29" s="14">
        <v>28.333333333333336</v>
      </c>
      <c r="Q29" s="14"/>
      <c r="R29" s="9">
        <v>51</v>
      </c>
    </row>
    <row r="30" spans="1:18" ht="12.75">
      <c r="A30" s="8" t="s">
        <v>55</v>
      </c>
      <c r="B30" s="9">
        <v>779</v>
      </c>
      <c r="C30" s="13">
        <v>3.493273542600897</v>
      </c>
      <c r="D30" s="10">
        <v>0.08</v>
      </c>
      <c r="E30" s="10"/>
      <c r="F30" s="9">
        <v>223</v>
      </c>
      <c r="G30" s="9">
        <v>40</v>
      </c>
      <c r="H30" s="10">
        <v>0.17937219730941703</v>
      </c>
      <c r="I30" s="10"/>
      <c r="J30" s="9">
        <v>135</v>
      </c>
      <c r="K30" s="10">
        <v>0.6958762886597938</v>
      </c>
      <c r="L30" s="9">
        <v>59</v>
      </c>
      <c r="M30" s="9">
        <v>194</v>
      </c>
      <c r="N30" s="9"/>
      <c r="O30" s="11">
        <v>29</v>
      </c>
      <c r="P30" s="14">
        <v>26.862068965517242</v>
      </c>
      <c r="Q30" s="14"/>
      <c r="R30" s="9">
        <v>70</v>
      </c>
    </row>
    <row r="31" spans="1:18" ht="12.75">
      <c r="A31" s="20" t="s">
        <v>61</v>
      </c>
      <c r="B31" s="9">
        <v>774</v>
      </c>
      <c r="C31" s="13">
        <v>3.502262443438914</v>
      </c>
      <c r="D31" s="10">
        <v>0.36</v>
      </c>
      <c r="E31" s="10"/>
      <c r="F31" s="9">
        <v>221</v>
      </c>
      <c r="G31" s="9">
        <v>45</v>
      </c>
      <c r="H31" s="10">
        <v>0.20361990950226244</v>
      </c>
      <c r="I31" s="10"/>
      <c r="J31" s="9">
        <v>140</v>
      </c>
      <c r="K31" s="10">
        <v>0.68931560807484</v>
      </c>
      <c r="L31" s="9">
        <v>63.1</v>
      </c>
      <c r="M31" s="9">
        <v>203.1</v>
      </c>
      <c r="N31" s="9"/>
      <c r="O31" s="11">
        <v>17.9</v>
      </c>
      <c r="P31" s="14">
        <v>43.24022346368715</v>
      </c>
      <c r="Q31" s="14"/>
      <c r="R31" s="9">
        <v>75</v>
      </c>
    </row>
    <row r="32" spans="1:18" ht="12.75">
      <c r="A32" s="19" t="s">
        <v>62</v>
      </c>
      <c r="B32" s="9">
        <v>758</v>
      </c>
      <c r="C32" s="13">
        <v>3.493087557603687</v>
      </c>
      <c r="D32" s="10">
        <v>0.07</v>
      </c>
      <c r="E32" s="10"/>
      <c r="F32" s="9">
        <v>217</v>
      </c>
      <c r="G32" s="9">
        <v>34</v>
      </c>
      <c r="H32" s="10">
        <v>0.15668202764976957</v>
      </c>
      <c r="I32" s="10"/>
      <c r="J32" s="9">
        <v>156</v>
      </c>
      <c r="K32" s="10">
        <v>0.7262569832402235</v>
      </c>
      <c r="L32" s="9">
        <v>58.8</v>
      </c>
      <c r="M32" s="9">
        <v>214.8</v>
      </c>
      <c r="N32" s="9"/>
      <c r="O32" s="11">
        <v>2.2</v>
      </c>
      <c r="P32" s="14">
        <v>344.5454545454545</v>
      </c>
      <c r="Q32" s="14"/>
      <c r="R32" s="9">
        <v>62</v>
      </c>
    </row>
    <row r="33" spans="1:18" ht="12.75">
      <c r="A33" s="20" t="s">
        <v>59</v>
      </c>
      <c r="B33" s="15">
        <v>725</v>
      </c>
      <c r="C33" s="13">
        <v>3.2954545454545454</v>
      </c>
      <c r="D33" s="10">
        <v>0.17</v>
      </c>
      <c r="E33" s="10"/>
      <c r="F33" s="9">
        <v>220</v>
      </c>
      <c r="G33" s="9">
        <v>38</v>
      </c>
      <c r="H33" s="10">
        <v>0.17272727272727273</v>
      </c>
      <c r="I33" s="10"/>
      <c r="J33" s="9">
        <v>133</v>
      </c>
      <c r="K33" s="10">
        <v>0.6852138073158166</v>
      </c>
      <c r="L33" s="9">
        <v>61.1</v>
      </c>
      <c r="M33" s="9">
        <v>194.1</v>
      </c>
      <c r="N33" s="9"/>
      <c r="O33" s="11">
        <v>25.9</v>
      </c>
      <c r="P33" s="14">
        <v>27.992277992277995</v>
      </c>
      <c r="Q33" s="14"/>
      <c r="R33" s="9">
        <v>57</v>
      </c>
    </row>
    <row r="34" ht="12.75">
      <c r="A34" s="17"/>
    </row>
    <row r="35" spans="1:18" ht="12.75">
      <c r="A35" s="17" t="s">
        <v>140</v>
      </c>
      <c r="B35" s="15">
        <f>MAX(B2:B33)</f>
        <v>1800</v>
      </c>
      <c r="C35" s="13">
        <f aca="true" t="shared" si="0" ref="C35:R35">MAX(C2:C33)</f>
        <v>4.979253112033195</v>
      </c>
      <c r="D35" s="10">
        <f t="shared" si="0"/>
        <v>0.66</v>
      </c>
      <c r="E35" s="10"/>
      <c r="F35" s="9">
        <f t="shared" si="0"/>
        <v>420</v>
      </c>
      <c r="G35" s="9">
        <f t="shared" si="0"/>
        <v>112</v>
      </c>
      <c r="H35" s="10">
        <f t="shared" si="0"/>
        <v>0.2830188679245283</v>
      </c>
      <c r="I35" s="10"/>
      <c r="J35" s="9">
        <f t="shared" si="0"/>
        <v>166</v>
      </c>
      <c r="K35" s="10">
        <f t="shared" si="0"/>
        <v>0.7262569832402235</v>
      </c>
      <c r="L35" s="9">
        <f t="shared" si="0"/>
        <v>133.7</v>
      </c>
      <c r="M35" s="9">
        <f t="shared" si="0"/>
        <v>276.7</v>
      </c>
      <c r="N35" s="9"/>
      <c r="O35" s="11">
        <f t="shared" si="0"/>
        <v>143.3</v>
      </c>
      <c r="P35" s="14">
        <f t="shared" si="0"/>
        <v>571.4285714285714</v>
      </c>
      <c r="Q35" s="14"/>
      <c r="R35" s="9">
        <f t="shared" si="0"/>
        <v>160</v>
      </c>
    </row>
    <row r="36" spans="1:18" ht="12.75">
      <c r="A36" s="17" t="s">
        <v>141</v>
      </c>
      <c r="B36" s="15">
        <f>MIN(B2:B33)</f>
        <v>725</v>
      </c>
      <c r="C36" s="13">
        <f aca="true" t="shared" si="1" ref="C36:R36">MIN(C2:C33)</f>
        <v>3.2954545454545454</v>
      </c>
      <c r="D36" s="10">
        <f t="shared" si="1"/>
        <v>0.02</v>
      </c>
      <c r="E36" s="10"/>
      <c r="F36" s="9">
        <f t="shared" si="1"/>
        <v>210</v>
      </c>
      <c r="G36" s="9">
        <f t="shared" si="1"/>
        <v>34</v>
      </c>
      <c r="H36" s="10">
        <f t="shared" si="1"/>
        <v>0.15668202764976957</v>
      </c>
      <c r="I36" s="10"/>
      <c r="J36" s="9">
        <f t="shared" si="1"/>
        <v>111</v>
      </c>
      <c r="K36" s="10">
        <f t="shared" si="1"/>
        <v>0.5054151624548736</v>
      </c>
      <c r="L36" s="9">
        <f t="shared" si="1"/>
        <v>57.8</v>
      </c>
      <c r="M36" s="9">
        <f t="shared" si="1"/>
        <v>182.6</v>
      </c>
      <c r="N36" s="9"/>
      <c r="O36" s="11">
        <f t="shared" si="1"/>
        <v>-7.7</v>
      </c>
      <c r="P36" s="14">
        <f t="shared" si="1"/>
        <v>-281.7241379310345</v>
      </c>
      <c r="Q36" s="14"/>
      <c r="R36" s="9">
        <f t="shared" si="1"/>
        <v>51</v>
      </c>
    </row>
    <row r="37" spans="1:18" ht="12.75">
      <c r="A37" s="17" t="s">
        <v>142</v>
      </c>
      <c r="B37" s="15">
        <f>B35-B36</f>
        <v>1075</v>
      </c>
      <c r="C37" s="13">
        <f aca="true" t="shared" si="2" ref="C37:R37">C35-C36</f>
        <v>1.6837985665786497</v>
      </c>
      <c r="D37" s="10">
        <f t="shared" si="2"/>
        <v>0.64</v>
      </c>
      <c r="E37" s="10"/>
      <c r="F37" s="9">
        <f t="shared" si="2"/>
        <v>210</v>
      </c>
      <c r="G37" s="9">
        <f t="shared" si="2"/>
        <v>78</v>
      </c>
      <c r="H37" s="10">
        <f t="shared" si="2"/>
        <v>0.12633684027475872</v>
      </c>
      <c r="I37" s="10"/>
      <c r="J37" s="9">
        <f t="shared" si="2"/>
        <v>55</v>
      </c>
      <c r="K37" s="10">
        <f t="shared" si="2"/>
        <v>0.22084182078534986</v>
      </c>
      <c r="L37" s="9">
        <f t="shared" si="2"/>
        <v>75.89999999999999</v>
      </c>
      <c r="M37" s="9">
        <f t="shared" si="2"/>
        <v>94.1</v>
      </c>
      <c r="N37" s="9"/>
      <c r="O37" s="11">
        <f t="shared" si="2"/>
        <v>151</v>
      </c>
      <c r="P37" s="14">
        <f t="shared" si="2"/>
        <v>853.152709359606</v>
      </c>
      <c r="Q37" s="14"/>
      <c r="R37" s="9">
        <f t="shared" si="2"/>
        <v>109</v>
      </c>
    </row>
    <row r="38" spans="1:18" ht="12.75">
      <c r="A38" s="17"/>
      <c r="B38" s="15"/>
      <c r="C38" s="13"/>
      <c r="D38" s="10"/>
      <c r="E38" s="10"/>
      <c r="F38" s="9"/>
      <c r="G38" s="9"/>
      <c r="H38" s="10"/>
      <c r="I38" s="10"/>
      <c r="J38" s="9"/>
      <c r="K38" s="10"/>
      <c r="L38" s="9"/>
      <c r="M38" s="9"/>
      <c r="N38" s="9"/>
      <c r="O38" s="11"/>
      <c r="P38" s="14"/>
      <c r="Q38" s="14"/>
      <c r="R38" s="9"/>
    </row>
    <row r="39" spans="1:18" ht="12.75">
      <c r="A39" s="17" t="s">
        <v>133</v>
      </c>
      <c r="B39" s="15">
        <f>AVERAGE(B2:B33)</f>
        <v>1019.9375</v>
      </c>
      <c r="C39" s="13">
        <f aca="true" t="shared" si="3" ref="C39:R39">AVERAGE(C2:C33)</f>
        <v>4.04496819825534</v>
      </c>
      <c r="D39" s="10">
        <f t="shared" si="3"/>
        <v>0.19781250000000003</v>
      </c>
      <c r="E39" s="10"/>
      <c r="F39" s="9">
        <f t="shared" si="3"/>
        <v>250.5</v>
      </c>
      <c r="G39" s="9">
        <f t="shared" si="3"/>
        <v>54.125</v>
      </c>
      <c r="H39" s="10">
        <f t="shared" si="3"/>
        <v>0.21324370624945146</v>
      </c>
      <c r="I39" s="10"/>
      <c r="J39" s="9">
        <f t="shared" si="3"/>
        <v>140.4375</v>
      </c>
      <c r="K39" s="10">
        <f t="shared" si="3"/>
        <v>0.6498416595533475</v>
      </c>
      <c r="L39" s="9">
        <f t="shared" si="3"/>
        <v>76.66250000000001</v>
      </c>
      <c r="M39" s="9">
        <f t="shared" si="3"/>
        <v>217.10000000000002</v>
      </c>
      <c r="N39" s="9"/>
      <c r="O39" s="11">
        <f t="shared" si="3"/>
        <v>33.400000000000006</v>
      </c>
      <c r="P39" s="14">
        <f t="shared" si="3"/>
        <v>48.60848594137617</v>
      </c>
      <c r="Q39" s="14"/>
      <c r="R39" s="9">
        <f t="shared" si="3"/>
        <v>75.5625</v>
      </c>
    </row>
    <row r="40" spans="1:18" ht="12.75">
      <c r="A40" s="17" t="s">
        <v>134</v>
      </c>
      <c r="B40" s="15">
        <f>STDEV(B2:B33)</f>
        <v>229.80495762360545</v>
      </c>
      <c r="C40" s="13">
        <f aca="true" t="shared" si="4" ref="C40:R40">STDEV(C2:C33)</f>
        <v>0.361731057470723</v>
      </c>
      <c r="D40" s="10">
        <f t="shared" si="4"/>
        <v>0.1434760714004817</v>
      </c>
      <c r="E40" s="10"/>
      <c r="F40" s="9">
        <f t="shared" si="4"/>
        <v>41.338102395700496</v>
      </c>
      <c r="G40" s="9">
        <f t="shared" si="4"/>
        <v>15.62617737499606</v>
      </c>
      <c r="H40" s="10">
        <f t="shared" si="4"/>
        <v>0.027919432638066143</v>
      </c>
      <c r="I40" s="10"/>
      <c r="J40" s="9">
        <f t="shared" si="4"/>
        <v>12.577341377613644</v>
      </c>
      <c r="K40" s="10">
        <f t="shared" si="4"/>
        <v>0.05621184353971695</v>
      </c>
      <c r="L40" s="9">
        <f t="shared" si="4"/>
        <v>18.763068563949805</v>
      </c>
      <c r="M40" s="9">
        <f t="shared" si="4"/>
        <v>21.64416035376151</v>
      </c>
      <c r="N40" s="9"/>
      <c r="O40" s="11">
        <f t="shared" si="4"/>
        <v>29.49180312583317</v>
      </c>
      <c r="P40" s="14">
        <f t="shared" si="4"/>
        <v>130.26691952847858</v>
      </c>
      <c r="Q40" s="14"/>
      <c r="R40" s="9">
        <f t="shared" si="4"/>
        <v>20.16214514316851</v>
      </c>
    </row>
    <row r="41" spans="1:18" ht="12.75">
      <c r="A41" s="17" t="s">
        <v>135</v>
      </c>
      <c r="B41" s="16">
        <f>B40/B39</f>
        <v>0.22531278399274998</v>
      </c>
      <c r="C41" s="12">
        <f aca="true" t="shared" si="5" ref="C41:R41">C40/C39</f>
        <v>0.08942741691436373</v>
      </c>
      <c r="D41" s="12">
        <f t="shared" si="5"/>
        <v>0.7253134731145993</v>
      </c>
      <c r="E41" s="12"/>
      <c r="F41" s="12">
        <f t="shared" si="5"/>
        <v>0.1650223648530958</v>
      </c>
      <c r="G41" s="12">
        <f t="shared" si="5"/>
        <v>0.28870535565812583</v>
      </c>
      <c r="H41" s="12">
        <f t="shared" si="5"/>
        <v>0.13092734659847885</v>
      </c>
      <c r="I41" s="12"/>
      <c r="J41" s="12">
        <f t="shared" si="5"/>
        <v>0.08955828306266947</v>
      </c>
      <c r="K41" s="12">
        <f t="shared" si="5"/>
        <v>0.08650083095373227</v>
      </c>
      <c r="L41" s="12">
        <f t="shared" si="5"/>
        <v>0.24474897849600263</v>
      </c>
      <c r="M41" s="12">
        <f t="shared" si="5"/>
        <v>0.09969673124717415</v>
      </c>
      <c r="N41" s="12"/>
      <c r="O41" s="12">
        <f t="shared" si="5"/>
        <v>0.8829881175399151</v>
      </c>
      <c r="P41" s="12">
        <f t="shared" si="5"/>
        <v>2.679921355410778</v>
      </c>
      <c r="Q41" s="12"/>
      <c r="R41" s="12">
        <f t="shared" si="5"/>
        <v>0.2668273964356461</v>
      </c>
    </row>
    <row r="42" spans="1:18" ht="12.75">
      <c r="A42" s="17"/>
      <c r="B42" s="15"/>
      <c r="C42" s="13"/>
      <c r="D42" s="10"/>
      <c r="E42" s="10"/>
      <c r="F42" s="9"/>
      <c r="G42" s="9"/>
      <c r="H42" s="10"/>
      <c r="I42" s="10"/>
      <c r="J42" s="9"/>
      <c r="K42" s="10"/>
      <c r="L42" s="9"/>
      <c r="M42" s="9"/>
      <c r="N42" s="9"/>
      <c r="O42" s="11"/>
      <c r="P42" s="14"/>
      <c r="Q42" s="14"/>
      <c r="R42" s="9"/>
    </row>
    <row r="43" spans="1:18" ht="12.75">
      <c r="A43" s="17" t="s">
        <v>136</v>
      </c>
      <c r="B43" s="15">
        <f>PERCENTILE(B$2:B$33,0.25)</f>
        <v>906.5</v>
      </c>
      <c r="C43" s="13">
        <f aca="true" t="shared" si="6" ref="C43:R43">PERCENTILE(C$2:C$33,0.25)</f>
        <v>3.8937268131228633</v>
      </c>
      <c r="D43" s="10">
        <f t="shared" si="6"/>
        <v>0.1275</v>
      </c>
      <c r="E43" s="10"/>
      <c r="F43" s="9">
        <f t="shared" si="6"/>
        <v>231.75</v>
      </c>
      <c r="G43" s="9">
        <f t="shared" si="6"/>
        <v>47</v>
      </c>
      <c r="H43" s="10">
        <f t="shared" si="6"/>
        <v>0.19493812653765652</v>
      </c>
      <c r="I43" s="10"/>
      <c r="J43" s="9">
        <f t="shared" si="6"/>
        <v>133.75</v>
      </c>
      <c r="K43" s="10">
        <f t="shared" si="6"/>
        <v>0.6250759221622632</v>
      </c>
      <c r="L43" s="9">
        <f t="shared" si="6"/>
        <v>62.35</v>
      </c>
      <c r="M43" s="9">
        <f t="shared" si="6"/>
        <v>204.375</v>
      </c>
      <c r="N43" s="9"/>
      <c r="O43" s="11">
        <f t="shared" si="6"/>
        <v>17.9</v>
      </c>
      <c r="P43" s="14">
        <f t="shared" si="6"/>
        <v>22.62426900584795</v>
      </c>
      <c r="Q43" s="14"/>
      <c r="R43" s="9">
        <f t="shared" si="6"/>
        <v>64</v>
      </c>
    </row>
    <row r="44" spans="1:18" ht="12.75">
      <c r="A44" s="17" t="s">
        <v>137</v>
      </c>
      <c r="B44" s="15">
        <f>PERCENTILE(B$2:B$33,0.5)</f>
        <v>998</v>
      </c>
      <c r="C44" s="13">
        <f aca="true" t="shared" si="7" ref="C44:R44">PERCENTILE(C$2:C$33,0.5)</f>
        <v>4.078980502194403</v>
      </c>
      <c r="D44" s="10">
        <f t="shared" si="7"/>
        <v>0.15</v>
      </c>
      <c r="E44" s="10"/>
      <c r="F44" s="9">
        <f t="shared" si="7"/>
        <v>242</v>
      </c>
      <c r="G44" s="9">
        <f t="shared" si="7"/>
        <v>50.5</v>
      </c>
      <c r="H44" s="10">
        <f t="shared" si="7"/>
        <v>0.20480373535929092</v>
      </c>
      <c r="I44" s="10"/>
      <c r="J44" s="9">
        <f t="shared" si="7"/>
        <v>142</v>
      </c>
      <c r="K44" s="10">
        <f t="shared" si="7"/>
        <v>0.6548593805226839</v>
      </c>
      <c r="L44" s="9">
        <f t="shared" si="7"/>
        <v>72.80000000000001</v>
      </c>
      <c r="M44" s="9">
        <f t="shared" si="7"/>
        <v>211.5</v>
      </c>
      <c r="N44" s="9"/>
      <c r="O44" s="11">
        <f t="shared" si="7"/>
        <v>28.6</v>
      </c>
      <c r="P44" s="14">
        <f t="shared" si="7"/>
        <v>28.71078431372549</v>
      </c>
      <c r="Q44" s="14"/>
      <c r="R44" s="9">
        <f t="shared" si="7"/>
        <v>70.5</v>
      </c>
    </row>
    <row r="45" spans="1:18" ht="12.75">
      <c r="A45" s="17" t="s">
        <v>138</v>
      </c>
      <c r="B45" s="9">
        <f>PERCENTILE(B$2:B$33,0.75)</f>
        <v>1100</v>
      </c>
      <c r="C45" s="13">
        <f aca="true" t="shared" si="8" ref="C45:R45">PERCENTILE(C$2:C$33,0.75)</f>
        <v>4.2445054945054945</v>
      </c>
      <c r="D45" s="10">
        <f t="shared" si="8"/>
        <v>0.21250000000000002</v>
      </c>
      <c r="E45" s="10"/>
      <c r="F45" s="9">
        <f t="shared" si="8"/>
        <v>248.5</v>
      </c>
      <c r="G45" s="9">
        <f t="shared" si="8"/>
        <v>57</v>
      </c>
      <c r="H45" s="10">
        <f t="shared" si="8"/>
        <v>0.23260401721664276</v>
      </c>
      <c r="I45" s="10"/>
      <c r="J45" s="9">
        <f t="shared" si="8"/>
        <v>147.25</v>
      </c>
      <c r="K45" s="10">
        <f t="shared" si="8"/>
        <v>0.6936306423611112</v>
      </c>
      <c r="L45" s="9">
        <f t="shared" si="8"/>
        <v>84.075</v>
      </c>
      <c r="M45" s="9">
        <f t="shared" si="8"/>
        <v>230.8</v>
      </c>
      <c r="N45" s="9"/>
      <c r="O45" s="11">
        <f t="shared" si="8"/>
        <v>38.775</v>
      </c>
      <c r="P45" s="14">
        <f t="shared" si="8"/>
        <v>43.44207235967013</v>
      </c>
      <c r="Q45" s="14"/>
      <c r="R45" s="9">
        <f t="shared" si="8"/>
        <v>81.5</v>
      </c>
    </row>
    <row r="46" spans="1:18" ht="12.75">
      <c r="A46" s="17" t="s">
        <v>139</v>
      </c>
      <c r="B46" s="12">
        <f>(B45-B43)/B44</f>
        <v>0.1938877755511022</v>
      </c>
      <c r="C46" s="12">
        <f aca="true" t="shared" si="9" ref="C46:R46">(C45-C43)/C44</f>
        <v>0.08599665558438437</v>
      </c>
      <c r="D46" s="12">
        <f t="shared" si="9"/>
        <v>0.5666666666666669</v>
      </c>
      <c r="E46" s="12"/>
      <c r="F46" s="12">
        <f t="shared" si="9"/>
        <v>0.06921487603305786</v>
      </c>
      <c r="G46" s="12">
        <f t="shared" si="9"/>
        <v>0.19801980198019803</v>
      </c>
      <c r="H46" s="12">
        <f t="shared" si="9"/>
        <v>0.18391212744683724</v>
      </c>
      <c r="I46" s="12"/>
      <c r="J46" s="12">
        <f t="shared" si="9"/>
        <v>0.09507042253521127</v>
      </c>
      <c r="K46" s="12">
        <f t="shared" si="9"/>
        <v>0.10468616963863331</v>
      </c>
      <c r="L46" s="12">
        <f t="shared" si="9"/>
        <v>0.29842032967032966</v>
      </c>
      <c r="M46" s="12">
        <f t="shared" si="9"/>
        <v>0.12494089834515372</v>
      </c>
      <c r="N46" s="12"/>
      <c r="O46" s="12">
        <f t="shared" si="9"/>
        <v>0.7298951048951049</v>
      </c>
      <c r="P46" s="12">
        <f t="shared" si="9"/>
        <v>0.7250865433122289</v>
      </c>
      <c r="Q46" s="12"/>
      <c r="R46" s="12">
        <f t="shared" si="9"/>
        <v>0.24822695035460993</v>
      </c>
    </row>
  </sheetData>
  <printOptions/>
  <pageMargins left="0.3" right="0.3" top="1" bottom="1" header="0.5" footer="0.5"/>
  <pageSetup fitToHeight="1" fitToWidth="1" horizontalDpi="600" verticalDpi="600" orientation="landscape" scale="80" r:id="rId1"/>
  <headerFooter alignWithMargins="0">
    <oddHeader>&amp;C&amp;"Arial,Bold"&amp;12Forbes: NAPSL Valuations (2008 &amp; 2009)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7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5.8515625" style="2" customWidth="1"/>
    <col min="8" max="8" width="6.421875" style="2" customWidth="1"/>
    <col min="9" max="9" width="0.85546875" style="2" customWidth="1"/>
    <col min="10" max="10" width="7.421875" style="2" customWidth="1"/>
    <col min="11" max="11" width="5.8515625" style="2" customWidth="1"/>
    <col min="12" max="12" width="6.57421875" style="2" customWidth="1"/>
    <col min="13" max="13" width="6.140625" style="2" bestFit="1" customWidth="1"/>
    <col min="14" max="14" width="0.85546875" style="2" customWidth="1"/>
    <col min="15" max="15" width="6.7109375" style="1" bestFit="1" customWidth="1"/>
    <col min="16" max="16" width="5.7109375" style="1" customWidth="1"/>
    <col min="17" max="17" width="0.85546875" style="1" customWidth="1"/>
    <col min="18" max="18" width="6.140625" style="2" bestFit="1" customWidth="1"/>
  </cols>
  <sheetData>
    <row r="1" spans="1:18" ht="25.5">
      <c r="A1" s="4">
        <v>2008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31</v>
      </c>
      <c r="B2" s="9">
        <v>1700</v>
      </c>
      <c r="C2" s="13">
        <v>6.071428571428571</v>
      </c>
      <c r="D2" s="10">
        <v>0.12</v>
      </c>
      <c r="E2" s="10"/>
      <c r="F2" s="9">
        <v>280</v>
      </c>
      <c r="G2" s="9">
        <v>47</v>
      </c>
      <c r="H2" s="10">
        <v>0.16785714285714284</v>
      </c>
      <c r="I2" s="10"/>
      <c r="J2" s="9">
        <v>165</v>
      </c>
      <c r="K2" s="10">
        <v>0.6093057607090103</v>
      </c>
      <c r="L2" s="9">
        <v>105.8</v>
      </c>
      <c r="M2" s="9">
        <v>270.8</v>
      </c>
      <c r="N2" s="9"/>
      <c r="O2" s="11">
        <v>9.2</v>
      </c>
      <c r="P2" s="14">
        <v>184.7826086956522</v>
      </c>
      <c r="Q2" s="14"/>
      <c r="R2" s="9">
        <v>86</v>
      </c>
    </row>
    <row r="3" spans="1:18" ht="12.75">
      <c r="A3" s="8" t="s">
        <v>32</v>
      </c>
      <c r="B3" s="9">
        <v>1600</v>
      </c>
      <c r="C3" s="13">
        <f>B3/F3</f>
        <v>4.63768115942029</v>
      </c>
      <c r="D3" s="10">
        <v>0.15</v>
      </c>
      <c r="E3" s="10"/>
      <c r="F3" s="9">
        <v>345</v>
      </c>
      <c r="G3" s="9">
        <v>89</v>
      </c>
      <c r="H3" s="10">
        <f>G3/F3</f>
        <v>0.2579710144927536</v>
      </c>
      <c r="I3" s="9"/>
      <c r="J3" s="9">
        <v>139</v>
      </c>
      <c r="K3" s="10">
        <f>J3/M3</f>
        <v>0.5457400863761288</v>
      </c>
      <c r="L3" s="9">
        <f>M3-J3</f>
        <v>115.69999999999999</v>
      </c>
      <c r="M3" s="9">
        <f>F3-O3</f>
        <v>254.7</v>
      </c>
      <c r="N3" s="9"/>
      <c r="O3" s="11">
        <v>90.3</v>
      </c>
      <c r="P3" s="14">
        <f>B3/O3</f>
        <v>17.718715393133998</v>
      </c>
      <c r="Q3" s="11"/>
      <c r="R3" s="9">
        <v>85</v>
      </c>
    </row>
    <row r="4" spans="1:18" ht="12.75">
      <c r="A4" s="8" t="s">
        <v>33</v>
      </c>
      <c r="B4" s="9">
        <v>1400</v>
      </c>
      <c r="C4" s="13">
        <v>4.635761589403973</v>
      </c>
      <c r="D4" s="10">
        <v>0.21</v>
      </c>
      <c r="E4" s="10"/>
      <c r="F4" s="9">
        <v>302</v>
      </c>
      <c r="G4" s="9">
        <v>89</v>
      </c>
      <c r="H4" s="10">
        <v>0.2947019867549669</v>
      </c>
      <c r="I4" s="10"/>
      <c r="J4" s="9">
        <v>131</v>
      </c>
      <c r="K4" s="10">
        <v>0.5668541756815232</v>
      </c>
      <c r="L4" s="9">
        <v>100.1</v>
      </c>
      <c r="M4" s="9">
        <v>231.1</v>
      </c>
      <c r="N4" s="9"/>
      <c r="O4" s="11">
        <v>70.9</v>
      </c>
      <c r="P4" s="14">
        <v>19.746121297602254</v>
      </c>
      <c r="Q4" s="14"/>
      <c r="R4" s="9">
        <v>118</v>
      </c>
    </row>
    <row r="5" spans="1:18" ht="12.75">
      <c r="A5" s="8" t="s">
        <v>36</v>
      </c>
      <c r="B5" s="9">
        <v>1200</v>
      </c>
      <c r="C5" s="13">
        <v>4.6875</v>
      </c>
      <c r="D5" s="10">
        <v>0.26</v>
      </c>
      <c r="E5" s="10"/>
      <c r="F5" s="9">
        <v>256</v>
      </c>
      <c r="G5" s="9">
        <v>50</v>
      </c>
      <c r="H5" s="10">
        <v>0.1953125</v>
      </c>
      <c r="I5" s="10"/>
      <c r="J5" s="9">
        <v>140</v>
      </c>
      <c r="K5" s="10">
        <v>0.6526806526806527</v>
      </c>
      <c r="L5" s="9">
        <v>74.5</v>
      </c>
      <c r="M5" s="9">
        <v>214.5</v>
      </c>
      <c r="N5" s="9"/>
      <c r="O5" s="11">
        <v>41.5</v>
      </c>
      <c r="P5" s="14">
        <v>28.91566265060241</v>
      </c>
      <c r="Q5" s="14"/>
      <c r="R5" s="9">
        <v>66</v>
      </c>
    </row>
    <row r="6" spans="1:18" ht="12.75">
      <c r="A6" s="8" t="s">
        <v>34</v>
      </c>
      <c r="B6" s="9">
        <v>1200</v>
      </c>
      <c r="C6" s="13">
        <v>5.217391304347826</v>
      </c>
      <c r="D6" s="10">
        <v>0.55</v>
      </c>
      <c r="E6" s="10"/>
      <c r="F6" s="9">
        <v>230</v>
      </c>
      <c r="G6" s="9">
        <v>57</v>
      </c>
      <c r="H6" s="10">
        <v>0.24782608695652175</v>
      </c>
      <c r="I6" s="10"/>
      <c r="J6" s="9">
        <v>139</v>
      </c>
      <c r="K6" s="10">
        <v>0.6817067189798921</v>
      </c>
      <c r="L6" s="9">
        <v>64.9</v>
      </c>
      <c r="M6" s="9">
        <v>203.9</v>
      </c>
      <c r="N6" s="9"/>
      <c r="O6" s="11">
        <v>26.1</v>
      </c>
      <c r="P6" s="14">
        <v>45.97701149425287</v>
      </c>
      <c r="Q6" s="14"/>
      <c r="R6" s="9">
        <v>89</v>
      </c>
    </row>
    <row r="7" spans="1:18" ht="12.75">
      <c r="A7" s="8" t="s">
        <v>35</v>
      </c>
      <c r="B7" s="9">
        <v>1200</v>
      </c>
      <c r="C7" s="13">
        <v>5.286343612334802</v>
      </c>
      <c r="D7" s="10">
        <v>0.64</v>
      </c>
      <c r="E7" s="10"/>
      <c r="F7" s="9">
        <v>227</v>
      </c>
      <c r="G7" s="9">
        <v>56</v>
      </c>
      <c r="H7" s="10">
        <v>0.24669603524229075</v>
      </c>
      <c r="I7" s="10"/>
      <c r="J7" s="9">
        <v>141</v>
      </c>
      <c r="K7" s="10">
        <v>0.6956092747903305</v>
      </c>
      <c r="L7" s="9">
        <v>61.7</v>
      </c>
      <c r="M7" s="9">
        <v>202.7</v>
      </c>
      <c r="N7" s="9"/>
      <c r="O7" s="11">
        <v>24.3</v>
      </c>
      <c r="P7" s="14">
        <v>49.382716049382715</v>
      </c>
      <c r="Q7" s="14"/>
      <c r="R7" s="9">
        <v>87</v>
      </c>
    </row>
    <row r="8" spans="1:18" ht="12.75">
      <c r="A8" s="8" t="s">
        <v>41</v>
      </c>
      <c r="B8" s="9">
        <v>1100</v>
      </c>
      <c r="C8" s="13">
        <v>4.583333333333333</v>
      </c>
      <c r="D8" s="10">
        <v>0.25</v>
      </c>
      <c r="E8" s="10"/>
      <c r="F8" s="9">
        <v>240</v>
      </c>
      <c r="G8" s="9">
        <v>57</v>
      </c>
      <c r="H8" s="10">
        <v>0.2375</v>
      </c>
      <c r="I8" s="10"/>
      <c r="J8" s="9">
        <v>122</v>
      </c>
      <c r="K8" s="10">
        <v>0.623403168114461</v>
      </c>
      <c r="L8" s="9">
        <v>73.7</v>
      </c>
      <c r="M8" s="9">
        <v>195.7</v>
      </c>
      <c r="N8" s="9"/>
      <c r="O8" s="11">
        <v>44.3</v>
      </c>
      <c r="P8" s="14">
        <v>24.830699774266368</v>
      </c>
      <c r="Q8" s="14"/>
      <c r="R8" s="9">
        <v>77</v>
      </c>
    </row>
    <row r="9" spans="1:18" ht="12.75">
      <c r="A9" s="8" t="s">
        <v>39</v>
      </c>
      <c r="B9" s="9">
        <v>1100</v>
      </c>
      <c r="C9" s="13">
        <v>4.564315352697095</v>
      </c>
      <c r="D9" s="10">
        <v>0.09</v>
      </c>
      <c r="E9" s="10"/>
      <c r="F9" s="9">
        <v>241</v>
      </c>
      <c r="G9" s="9">
        <v>57</v>
      </c>
      <c r="H9" s="10">
        <v>0.23651452282157676</v>
      </c>
      <c r="I9" s="10"/>
      <c r="J9" s="9">
        <v>137</v>
      </c>
      <c r="K9" s="10">
        <v>0.6870611835506519</v>
      </c>
      <c r="L9" s="9">
        <v>62.4</v>
      </c>
      <c r="M9" s="9">
        <v>199.4</v>
      </c>
      <c r="N9" s="9"/>
      <c r="O9" s="11">
        <v>41.6</v>
      </c>
      <c r="P9" s="14">
        <v>26.44230769230769</v>
      </c>
      <c r="Q9" s="14"/>
      <c r="R9" s="9">
        <v>88</v>
      </c>
    </row>
    <row r="10" spans="1:18" ht="12.75">
      <c r="A10" s="8" t="s">
        <v>40</v>
      </c>
      <c r="B10" s="9">
        <v>1100</v>
      </c>
      <c r="C10" s="13">
        <v>4.583333333333333</v>
      </c>
      <c r="D10" s="10">
        <v>0.14</v>
      </c>
      <c r="E10" s="10"/>
      <c r="F10" s="9">
        <v>240</v>
      </c>
      <c r="G10" s="9">
        <v>61</v>
      </c>
      <c r="H10" s="10">
        <v>0.25416666666666665</v>
      </c>
      <c r="I10" s="10"/>
      <c r="J10" s="9">
        <v>123</v>
      </c>
      <c r="K10" s="10">
        <v>0.6146926536731634</v>
      </c>
      <c r="L10" s="9">
        <v>77.1</v>
      </c>
      <c r="M10" s="9">
        <v>200.1</v>
      </c>
      <c r="N10" s="9"/>
      <c r="O10" s="11">
        <v>39.9</v>
      </c>
      <c r="P10" s="14">
        <v>27.568922305764413</v>
      </c>
      <c r="Q10" s="14"/>
      <c r="R10" s="9">
        <v>78</v>
      </c>
    </row>
    <row r="11" spans="1:18" ht="12.75">
      <c r="A11" s="8" t="s">
        <v>37</v>
      </c>
      <c r="B11" s="9">
        <v>1100</v>
      </c>
      <c r="C11" s="13">
        <v>4.4</v>
      </c>
      <c r="D11" s="18">
        <v>0.16</v>
      </c>
      <c r="E11" s="10"/>
      <c r="F11" s="9">
        <v>250</v>
      </c>
      <c r="G11" s="9">
        <v>53</v>
      </c>
      <c r="H11" s="10">
        <v>0.212</v>
      </c>
      <c r="I11" s="10"/>
      <c r="J11" s="9">
        <v>123</v>
      </c>
      <c r="K11" s="10">
        <v>0.6113320079522864</v>
      </c>
      <c r="L11" s="9">
        <v>78.2</v>
      </c>
      <c r="M11" s="9">
        <v>201.2</v>
      </c>
      <c r="N11" s="9"/>
      <c r="O11" s="11">
        <v>48.8</v>
      </c>
      <c r="P11" s="14">
        <v>22.54098360655738</v>
      </c>
      <c r="Q11" s="14"/>
      <c r="R11" s="9">
        <v>69</v>
      </c>
    </row>
    <row r="12" spans="1:18" ht="12.75">
      <c r="A12" s="8" t="s">
        <v>38</v>
      </c>
      <c r="B12" s="9">
        <v>1100</v>
      </c>
      <c r="C12" s="13">
        <f>B12/F12</f>
        <v>4.564315352697095</v>
      </c>
      <c r="D12" s="10">
        <v>0.13</v>
      </c>
      <c r="E12" s="10"/>
      <c r="F12" s="9">
        <v>241</v>
      </c>
      <c r="G12" s="9">
        <v>61</v>
      </c>
      <c r="H12" s="10">
        <f>G12/F12</f>
        <v>0.25311203319502074</v>
      </c>
      <c r="I12" s="10"/>
      <c r="J12" s="9">
        <v>112</v>
      </c>
      <c r="K12" s="10">
        <f>J12/M12</f>
        <v>0.6507844276583382</v>
      </c>
      <c r="L12" s="9">
        <f>M12-J12</f>
        <v>60.099999999999994</v>
      </c>
      <c r="M12" s="9">
        <f>F12-O12</f>
        <v>172.1</v>
      </c>
      <c r="N12" s="9"/>
      <c r="O12" s="11">
        <v>68.9</v>
      </c>
      <c r="P12" s="14">
        <f>B12/O12</f>
        <v>15.965166908563134</v>
      </c>
      <c r="Q12" s="14"/>
      <c r="R12" s="9">
        <v>87</v>
      </c>
    </row>
    <row r="13" spans="1:18" ht="12.75">
      <c r="A13" s="8" t="s">
        <v>42</v>
      </c>
      <c r="B13" s="9">
        <v>1000</v>
      </c>
      <c r="C13" s="13">
        <v>4.201680672268908</v>
      </c>
      <c r="D13" s="10">
        <v>0.18</v>
      </c>
      <c r="E13" s="10"/>
      <c r="F13" s="9">
        <v>238</v>
      </c>
      <c r="G13" s="9">
        <v>56</v>
      </c>
      <c r="H13" s="10">
        <v>0.23529411764705882</v>
      </c>
      <c r="I13" s="10"/>
      <c r="J13" s="9">
        <v>138</v>
      </c>
      <c r="K13" s="10">
        <v>0.6415620641562064</v>
      </c>
      <c r="L13" s="9">
        <v>77.1</v>
      </c>
      <c r="M13" s="9">
        <v>215.1</v>
      </c>
      <c r="N13" s="9"/>
      <c r="O13" s="11">
        <v>22.9</v>
      </c>
      <c r="P13" s="14">
        <v>43.66812227074236</v>
      </c>
      <c r="Q13" s="14"/>
      <c r="R13" s="9">
        <v>64</v>
      </c>
    </row>
    <row r="14" spans="1:18" ht="12.75">
      <c r="A14" s="8" t="s">
        <v>43</v>
      </c>
      <c r="B14" s="9">
        <v>1000</v>
      </c>
      <c r="C14" s="13">
        <v>4.25531914893617</v>
      </c>
      <c r="D14" s="10">
        <v>0.15</v>
      </c>
      <c r="E14" s="10"/>
      <c r="F14" s="9">
        <v>235</v>
      </c>
      <c r="G14" s="9">
        <v>49</v>
      </c>
      <c r="H14" s="10">
        <v>0.20851063829787234</v>
      </c>
      <c r="I14" s="10"/>
      <c r="J14" s="9">
        <v>143</v>
      </c>
      <c r="K14" s="10">
        <v>0.6657355679702048</v>
      </c>
      <c r="L14" s="9">
        <v>71.8</v>
      </c>
      <c r="M14" s="9">
        <v>214.8</v>
      </c>
      <c r="N14" s="9"/>
      <c r="O14" s="11">
        <v>20.2</v>
      </c>
      <c r="P14" s="14">
        <v>49.504950495049506</v>
      </c>
      <c r="Q14" s="14"/>
      <c r="R14" s="9">
        <v>55</v>
      </c>
    </row>
    <row r="15" spans="1:18" ht="12.75">
      <c r="A15" s="8" t="s">
        <v>47</v>
      </c>
      <c r="B15" s="9">
        <v>1000</v>
      </c>
      <c r="C15" s="13">
        <v>4.310344827586207</v>
      </c>
      <c r="D15" s="10">
        <v>0.02</v>
      </c>
      <c r="E15" s="10"/>
      <c r="F15" s="9">
        <v>232</v>
      </c>
      <c r="G15" s="9">
        <v>48</v>
      </c>
      <c r="H15" s="10">
        <v>0.20689655172413793</v>
      </c>
      <c r="I15" s="10"/>
      <c r="J15" s="9">
        <v>121</v>
      </c>
      <c r="K15" s="10">
        <v>0.5710240679565832</v>
      </c>
      <c r="L15" s="9">
        <v>90.9</v>
      </c>
      <c r="M15" s="9">
        <v>211.9</v>
      </c>
      <c r="N15" s="9"/>
      <c r="O15" s="11">
        <v>20.1</v>
      </c>
      <c r="P15" s="14">
        <v>49.75124378109452</v>
      </c>
      <c r="Q15" s="14"/>
      <c r="R15" s="9">
        <v>64</v>
      </c>
    </row>
    <row r="16" spans="1:18" ht="12.75">
      <c r="A16" s="8" t="s">
        <v>45</v>
      </c>
      <c r="B16" s="9">
        <v>1000</v>
      </c>
      <c r="C16" s="13">
        <v>4.291845493562231</v>
      </c>
      <c r="D16" s="10">
        <v>0.04</v>
      </c>
      <c r="E16" s="10"/>
      <c r="F16" s="9">
        <v>233</v>
      </c>
      <c r="G16" s="9">
        <v>55</v>
      </c>
      <c r="H16" s="10">
        <v>0.23605150214592274</v>
      </c>
      <c r="I16" s="10"/>
      <c r="J16" s="9">
        <v>119</v>
      </c>
      <c r="K16" s="10">
        <v>0.6719367588932806</v>
      </c>
      <c r="L16" s="9">
        <v>58.1</v>
      </c>
      <c r="M16" s="9">
        <v>177.1</v>
      </c>
      <c r="N16" s="9"/>
      <c r="O16" s="11">
        <v>55.9</v>
      </c>
      <c r="P16" s="14">
        <v>17.88908765652952</v>
      </c>
      <c r="Q16" s="14"/>
      <c r="R16" s="9">
        <v>81</v>
      </c>
    </row>
    <row r="17" spans="1:18" ht="12.75">
      <c r="A17" s="8" t="s">
        <v>44</v>
      </c>
      <c r="B17" s="9">
        <v>1000</v>
      </c>
      <c r="C17" s="13">
        <v>4.385964912280702</v>
      </c>
      <c r="D17" s="10">
        <v>0.13</v>
      </c>
      <c r="E17" s="10"/>
      <c r="F17" s="9">
        <v>228</v>
      </c>
      <c r="G17" s="9">
        <v>53</v>
      </c>
      <c r="H17" s="10">
        <v>0.2324561403508772</v>
      </c>
      <c r="I17" s="10"/>
      <c r="J17" s="9">
        <v>107</v>
      </c>
      <c r="K17" s="10">
        <v>0.6093394077448747</v>
      </c>
      <c r="L17" s="9">
        <v>68.6</v>
      </c>
      <c r="M17" s="9">
        <v>175.6</v>
      </c>
      <c r="N17" s="9"/>
      <c r="O17" s="11">
        <v>52.4</v>
      </c>
      <c r="P17" s="14">
        <v>19.083969465648856</v>
      </c>
      <c r="Q17" s="14"/>
      <c r="R17" s="9">
        <v>81</v>
      </c>
    </row>
    <row r="18" spans="1:18" ht="12.75">
      <c r="A18" s="8" t="s">
        <v>48</v>
      </c>
      <c r="B18" s="9">
        <v>1000</v>
      </c>
      <c r="C18" s="13">
        <v>4.132231404958677</v>
      </c>
      <c r="D18" s="10">
        <v>0.39</v>
      </c>
      <c r="E18" s="10"/>
      <c r="F18" s="9">
        <v>242</v>
      </c>
      <c r="G18" s="9">
        <v>55</v>
      </c>
      <c r="H18" s="10">
        <v>0.22727272727272727</v>
      </c>
      <c r="I18" s="10"/>
      <c r="J18" s="9">
        <v>134</v>
      </c>
      <c r="K18" s="10">
        <v>0.6220984215413184</v>
      </c>
      <c r="L18" s="9">
        <v>81.4</v>
      </c>
      <c r="M18" s="9">
        <v>215.4</v>
      </c>
      <c r="N18" s="9"/>
      <c r="O18" s="11">
        <v>26.6</v>
      </c>
      <c r="P18" s="14">
        <v>37.59398496240601</v>
      </c>
      <c r="Q18" s="14"/>
      <c r="R18" s="9">
        <v>66</v>
      </c>
    </row>
    <row r="19" spans="1:18" ht="12.75">
      <c r="A19" s="8" t="s">
        <v>46</v>
      </c>
      <c r="B19" s="9">
        <v>1000</v>
      </c>
      <c r="C19" s="13">
        <v>4.25531914893617</v>
      </c>
      <c r="D19" s="10">
        <v>0.25</v>
      </c>
      <c r="E19" s="10"/>
      <c r="F19" s="9">
        <v>235</v>
      </c>
      <c r="G19" s="9">
        <v>50</v>
      </c>
      <c r="H19" s="10">
        <v>0.2127659574468085</v>
      </c>
      <c r="I19" s="10"/>
      <c r="J19" s="9">
        <v>146</v>
      </c>
      <c r="K19" s="10">
        <v>0.6721915285451198</v>
      </c>
      <c r="L19" s="9">
        <v>71.2</v>
      </c>
      <c r="M19" s="9">
        <v>217.2</v>
      </c>
      <c r="N19" s="9"/>
      <c r="O19" s="11">
        <v>17.8</v>
      </c>
      <c r="P19" s="14">
        <v>56.17977528089887</v>
      </c>
      <c r="Q19" s="14"/>
      <c r="R19" s="9">
        <v>75</v>
      </c>
    </row>
    <row r="20" spans="1:18" ht="12.75">
      <c r="A20" s="8" t="s">
        <v>49</v>
      </c>
      <c r="B20" s="9">
        <v>1000</v>
      </c>
      <c r="C20" s="13">
        <f>B20/F20</f>
        <v>4.310344827586207</v>
      </c>
      <c r="D20" s="10">
        <v>0.13</v>
      </c>
      <c r="E20" s="10"/>
      <c r="F20" s="9">
        <v>232</v>
      </c>
      <c r="G20" s="9">
        <v>46</v>
      </c>
      <c r="H20" s="10">
        <f>G20/F20</f>
        <v>0.19827586206896552</v>
      </c>
      <c r="I20" s="9"/>
      <c r="J20" s="9">
        <v>137</v>
      </c>
      <c r="K20" s="10">
        <f>J20/M20</f>
        <v>0.6599229287090559</v>
      </c>
      <c r="L20" s="9">
        <f>M20-J20</f>
        <v>70.6</v>
      </c>
      <c r="M20" s="9">
        <f>F20-O20</f>
        <v>207.6</v>
      </c>
      <c r="N20" s="9"/>
      <c r="O20" s="11">
        <v>24.4</v>
      </c>
      <c r="P20" s="14">
        <f>B20/O20</f>
        <v>40.98360655737705</v>
      </c>
      <c r="Q20" s="11"/>
      <c r="R20" s="9">
        <v>59</v>
      </c>
    </row>
    <row r="21" spans="1:18" ht="12.75">
      <c r="A21" s="8" t="s">
        <v>50</v>
      </c>
      <c r="B21" s="9">
        <v>994</v>
      </c>
      <c r="C21" s="13">
        <v>4.303030303030303</v>
      </c>
      <c r="D21" s="10">
        <v>0.12</v>
      </c>
      <c r="E21" s="10"/>
      <c r="F21" s="9">
        <v>231</v>
      </c>
      <c r="G21" s="9">
        <v>48</v>
      </c>
      <c r="H21" s="10">
        <v>0.2077922077922078</v>
      </c>
      <c r="I21" s="10"/>
      <c r="J21" s="9">
        <v>155</v>
      </c>
      <c r="K21" s="10">
        <v>0.664095972579263</v>
      </c>
      <c r="L21" s="9">
        <v>78.4</v>
      </c>
      <c r="M21" s="9">
        <v>233.4</v>
      </c>
      <c r="N21" s="9"/>
      <c r="O21" s="11">
        <v>-2.4</v>
      </c>
      <c r="P21" s="14">
        <v>-414.1666666666667</v>
      </c>
      <c r="Q21" s="14"/>
      <c r="R21" s="9">
        <v>65</v>
      </c>
    </row>
    <row r="22" spans="1:18" ht="12.75">
      <c r="A22" s="8" t="s">
        <v>51</v>
      </c>
      <c r="B22" s="9">
        <v>953</v>
      </c>
      <c r="C22" s="13">
        <v>4.292792792792793</v>
      </c>
      <c r="D22" s="10">
        <v>0.1</v>
      </c>
      <c r="E22" s="10"/>
      <c r="F22" s="9">
        <v>222</v>
      </c>
      <c r="G22" s="9">
        <v>48</v>
      </c>
      <c r="H22" s="10">
        <v>0.21621621621621623</v>
      </c>
      <c r="I22" s="10"/>
      <c r="J22" s="9">
        <v>131</v>
      </c>
      <c r="K22" s="10">
        <v>0.7001603420630679</v>
      </c>
      <c r="L22" s="9">
        <v>56.1</v>
      </c>
      <c r="M22" s="9">
        <v>187.1</v>
      </c>
      <c r="N22" s="9"/>
      <c r="O22" s="11">
        <v>34.9</v>
      </c>
      <c r="P22" s="14">
        <v>27.30659025787966</v>
      </c>
      <c r="Q22" s="14"/>
      <c r="R22" s="9">
        <v>70</v>
      </c>
    </row>
    <row r="23" spans="1:18" ht="12.75">
      <c r="A23" s="8" t="s">
        <v>52</v>
      </c>
      <c r="B23" s="9">
        <v>942</v>
      </c>
      <c r="C23" s="13">
        <v>4.060344827586207</v>
      </c>
      <c r="D23" s="10">
        <v>0.13</v>
      </c>
      <c r="E23" s="10"/>
      <c r="F23" s="9">
        <v>232</v>
      </c>
      <c r="G23" s="9">
        <v>48</v>
      </c>
      <c r="H23" s="10">
        <v>0.20689655172413793</v>
      </c>
      <c r="I23" s="10"/>
      <c r="J23" s="9">
        <v>150</v>
      </c>
      <c r="K23" s="10">
        <v>0.7451564828614009</v>
      </c>
      <c r="L23" s="9">
        <v>51.3</v>
      </c>
      <c r="M23" s="9">
        <v>201.3</v>
      </c>
      <c r="N23" s="9"/>
      <c r="O23" s="11">
        <v>30.7</v>
      </c>
      <c r="P23" s="14">
        <v>30.684039087947884</v>
      </c>
      <c r="Q23" s="14"/>
      <c r="R23" s="9">
        <v>63</v>
      </c>
    </row>
    <row r="24" spans="1:18" ht="12.75">
      <c r="A24" s="8" t="s">
        <v>53</v>
      </c>
      <c r="B24" s="9">
        <v>935</v>
      </c>
      <c r="C24" s="13">
        <v>4.192825112107624</v>
      </c>
      <c r="D24" s="10">
        <v>0.16</v>
      </c>
      <c r="E24" s="10"/>
      <c r="F24" s="9">
        <v>223</v>
      </c>
      <c r="G24" s="9">
        <v>46</v>
      </c>
      <c r="H24" s="10">
        <v>0.2062780269058296</v>
      </c>
      <c r="I24" s="10"/>
      <c r="J24" s="9">
        <v>142</v>
      </c>
      <c r="K24" s="10">
        <v>0.7132094424912104</v>
      </c>
      <c r="L24" s="9">
        <v>57.1</v>
      </c>
      <c r="M24" s="9">
        <v>199.1</v>
      </c>
      <c r="N24" s="9"/>
      <c r="O24" s="11">
        <v>23.9</v>
      </c>
      <c r="P24" s="14">
        <v>39.12133891213389</v>
      </c>
      <c r="Q24" s="14"/>
      <c r="R24" s="9">
        <v>65</v>
      </c>
    </row>
    <row r="25" spans="1:18" ht="12.75">
      <c r="A25" s="8" t="s">
        <v>54</v>
      </c>
      <c r="B25" s="9">
        <v>917</v>
      </c>
      <c r="C25" s="13">
        <v>4.09375</v>
      </c>
      <c r="D25" s="10">
        <v>0.14</v>
      </c>
      <c r="E25" s="10"/>
      <c r="F25" s="9">
        <v>224</v>
      </c>
      <c r="G25" s="9">
        <v>55</v>
      </c>
      <c r="H25" s="10">
        <v>0.24553571428571427</v>
      </c>
      <c r="I25" s="10"/>
      <c r="J25" s="9">
        <v>127</v>
      </c>
      <c r="K25" s="10">
        <v>0.6962719298245614</v>
      </c>
      <c r="L25" s="9">
        <v>55.4</v>
      </c>
      <c r="M25" s="9">
        <v>182.4</v>
      </c>
      <c r="N25" s="9"/>
      <c r="O25" s="11">
        <v>41.6</v>
      </c>
      <c r="P25" s="14">
        <v>22.04326923076923</v>
      </c>
      <c r="Q25" s="14"/>
      <c r="R25" s="9">
        <v>82</v>
      </c>
    </row>
    <row r="26" spans="1:18" ht="12.75">
      <c r="A26" s="8" t="s">
        <v>55</v>
      </c>
      <c r="B26" s="9">
        <v>913</v>
      </c>
      <c r="C26" s="13">
        <v>4.207373271889401</v>
      </c>
      <c r="D26" s="10">
        <v>0.07</v>
      </c>
      <c r="E26" s="10"/>
      <c r="F26" s="9">
        <v>217</v>
      </c>
      <c r="G26" s="9">
        <v>43</v>
      </c>
      <c r="H26" s="10">
        <v>0.19815668202764977</v>
      </c>
      <c r="I26" s="10"/>
      <c r="J26" s="9">
        <v>142</v>
      </c>
      <c r="K26" s="10">
        <v>0.7293271700051361</v>
      </c>
      <c r="L26" s="9">
        <v>52.7</v>
      </c>
      <c r="M26" s="9">
        <v>194.7</v>
      </c>
      <c r="N26" s="9"/>
      <c r="O26" s="11">
        <v>22.3</v>
      </c>
      <c r="P26" s="14">
        <v>40.94170403587444</v>
      </c>
      <c r="Q26" s="14"/>
      <c r="R26" s="9">
        <v>69</v>
      </c>
    </row>
    <row r="27" spans="1:18" ht="12.75">
      <c r="A27" s="8" t="s">
        <v>56</v>
      </c>
      <c r="B27" s="9">
        <v>909</v>
      </c>
      <c r="C27" s="13">
        <v>4.094594594594595</v>
      </c>
      <c r="D27" s="10">
        <v>0.14</v>
      </c>
      <c r="E27" s="10"/>
      <c r="F27" s="9">
        <v>222</v>
      </c>
      <c r="G27" s="9">
        <v>49</v>
      </c>
      <c r="H27" s="10">
        <v>0.22072072072072071</v>
      </c>
      <c r="I27" s="10"/>
      <c r="J27" s="9">
        <v>127</v>
      </c>
      <c r="K27" s="10">
        <v>0.6958904109589041</v>
      </c>
      <c r="L27" s="9">
        <v>55.5</v>
      </c>
      <c r="M27" s="9">
        <v>182.5</v>
      </c>
      <c r="N27" s="9"/>
      <c r="O27" s="11">
        <v>39.5</v>
      </c>
      <c r="P27" s="14">
        <v>23.0126582278481</v>
      </c>
      <c r="Q27" s="14"/>
      <c r="R27" s="9">
        <v>51</v>
      </c>
    </row>
    <row r="28" spans="1:18" ht="12.75">
      <c r="A28" s="8" t="s">
        <v>57</v>
      </c>
      <c r="B28" s="9">
        <v>875</v>
      </c>
      <c r="C28" s="13">
        <v>4.088785046728972</v>
      </c>
      <c r="D28" s="10">
        <v>0.14</v>
      </c>
      <c r="E28" s="10"/>
      <c r="F28" s="9">
        <v>214</v>
      </c>
      <c r="G28" s="9">
        <v>43</v>
      </c>
      <c r="H28" s="10">
        <v>0.20093457943925233</v>
      </c>
      <c r="I28" s="10"/>
      <c r="J28" s="9">
        <v>131</v>
      </c>
      <c r="K28" s="10">
        <v>0.6780538302277433</v>
      </c>
      <c r="L28" s="9">
        <v>62.2</v>
      </c>
      <c r="M28" s="9">
        <v>193.2</v>
      </c>
      <c r="N28" s="9"/>
      <c r="O28" s="11">
        <v>20.8</v>
      </c>
      <c r="P28" s="14">
        <v>42.06730769230769</v>
      </c>
      <c r="Q28" s="14"/>
      <c r="R28" s="9">
        <v>71</v>
      </c>
    </row>
    <row r="29" spans="1:18" ht="12.75">
      <c r="A29" s="8" t="s">
        <v>58</v>
      </c>
      <c r="B29" s="9">
        <v>872</v>
      </c>
      <c r="C29" s="13">
        <v>4.1923076923076925</v>
      </c>
      <c r="D29" s="10">
        <v>0.4</v>
      </c>
      <c r="E29" s="10"/>
      <c r="F29" s="9">
        <v>208</v>
      </c>
      <c r="G29" s="9">
        <v>41</v>
      </c>
      <c r="H29" s="10">
        <v>0.1971153846153846</v>
      </c>
      <c r="I29" s="10"/>
      <c r="J29" s="9">
        <v>120</v>
      </c>
      <c r="K29" s="10">
        <v>0.633245382585752</v>
      </c>
      <c r="L29" s="9">
        <v>69.5</v>
      </c>
      <c r="M29" s="9">
        <v>189.5</v>
      </c>
      <c r="N29" s="9"/>
      <c r="O29" s="11">
        <v>18.5</v>
      </c>
      <c r="P29" s="14">
        <v>47.13513513513514</v>
      </c>
      <c r="Q29" s="14"/>
      <c r="R29" s="9">
        <v>67</v>
      </c>
    </row>
    <row r="30" spans="1:18" ht="12.75">
      <c r="A30" s="8" t="s">
        <v>59</v>
      </c>
      <c r="B30" s="9">
        <v>866</v>
      </c>
      <c r="C30" s="13">
        <v>3.9907834101382487</v>
      </c>
      <c r="D30" s="10">
        <v>0.14</v>
      </c>
      <c r="E30" s="10"/>
      <c r="F30" s="9">
        <v>217</v>
      </c>
      <c r="G30" s="9">
        <v>44</v>
      </c>
      <c r="H30" s="10">
        <v>0.20276497695852536</v>
      </c>
      <c r="I30" s="10"/>
      <c r="J30" s="9">
        <v>135</v>
      </c>
      <c r="K30" s="10">
        <v>0.7101525512887954</v>
      </c>
      <c r="L30" s="9">
        <v>55.1</v>
      </c>
      <c r="M30" s="9">
        <v>190.1</v>
      </c>
      <c r="N30" s="9"/>
      <c r="O30" s="11">
        <v>26.9</v>
      </c>
      <c r="P30" s="14">
        <v>32.193308550185876</v>
      </c>
      <c r="Q30" s="14"/>
      <c r="R30" s="9">
        <v>55</v>
      </c>
    </row>
    <row r="31" spans="1:18" ht="12.75">
      <c r="A31" s="20" t="s">
        <v>60</v>
      </c>
      <c r="B31" s="9">
        <v>856</v>
      </c>
      <c r="C31" s="13">
        <v>4</v>
      </c>
      <c r="D31" s="10">
        <v>0.32</v>
      </c>
      <c r="E31" s="10"/>
      <c r="F31" s="9">
        <v>214</v>
      </c>
      <c r="G31" s="9">
        <v>45</v>
      </c>
      <c r="H31" s="10">
        <v>0.2102803738317757</v>
      </c>
      <c r="I31" s="10"/>
      <c r="J31" s="9">
        <v>129</v>
      </c>
      <c r="K31" s="10">
        <v>0.6942949407965554</v>
      </c>
      <c r="L31" s="9">
        <v>56.8</v>
      </c>
      <c r="M31" s="9">
        <v>185.8</v>
      </c>
      <c r="N31" s="9"/>
      <c r="O31" s="11">
        <v>28.2</v>
      </c>
      <c r="P31" s="14">
        <v>30.354609929078016</v>
      </c>
      <c r="Q31" s="14"/>
      <c r="R31" s="9">
        <v>64</v>
      </c>
    </row>
    <row r="32" spans="1:18" ht="12.75">
      <c r="A32" s="19" t="s">
        <v>61</v>
      </c>
      <c r="B32" s="9">
        <v>835</v>
      </c>
      <c r="C32" s="13">
        <v>3.9952153110047846</v>
      </c>
      <c r="D32" s="10">
        <v>0.38</v>
      </c>
      <c r="E32" s="10"/>
      <c r="F32" s="9">
        <v>209</v>
      </c>
      <c r="G32" s="9">
        <v>45</v>
      </c>
      <c r="H32" s="10">
        <v>0.215311004784689</v>
      </c>
      <c r="I32" s="10"/>
      <c r="J32" s="9">
        <v>145</v>
      </c>
      <c r="K32" s="10">
        <v>0.7221115537848605</v>
      </c>
      <c r="L32" s="9">
        <v>55.8</v>
      </c>
      <c r="M32" s="9">
        <v>200.8</v>
      </c>
      <c r="N32" s="9"/>
      <c r="O32" s="11">
        <v>8.2</v>
      </c>
      <c r="P32" s="14">
        <v>101.82926829268294</v>
      </c>
      <c r="Q32" s="14"/>
      <c r="R32" s="9">
        <v>75</v>
      </c>
    </row>
    <row r="33" spans="1:18" ht="12.75">
      <c r="A33" s="20" t="s">
        <v>62</v>
      </c>
      <c r="B33" s="15">
        <v>797</v>
      </c>
      <c r="C33" s="13">
        <v>3.7069767441860466</v>
      </c>
      <c r="D33" s="10">
        <v>0.07</v>
      </c>
      <c r="E33" s="10"/>
      <c r="F33" s="9">
        <v>215</v>
      </c>
      <c r="G33" s="9">
        <v>40</v>
      </c>
      <c r="H33" s="10">
        <v>0.18604651162790697</v>
      </c>
      <c r="I33" s="10"/>
      <c r="J33" s="9">
        <v>168</v>
      </c>
      <c r="K33" s="10">
        <v>0.7612143180788401</v>
      </c>
      <c r="L33" s="9">
        <v>52.7</v>
      </c>
      <c r="M33" s="9">
        <v>220.7</v>
      </c>
      <c r="N33" s="9"/>
      <c r="O33" s="11">
        <v>-5.7</v>
      </c>
      <c r="P33" s="14">
        <v>-139.82456140350877</v>
      </c>
      <c r="Q33" s="14"/>
      <c r="R33" s="9">
        <v>62</v>
      </c>
    </row>
    <row r="34" ht="12.75">
      <c r="A34" s="17"/>
    </row>
    <row r="35" spans="1:18" ht="12.75">
      <c r="A35" s="17" t="s">
        <v>140</v>
      </c>
      <c r="B35" s="15">
        <f>MAX(B2:B33)</f>
        <v>1700</v>
      </c>
      <c r="C35" s="13">
        <f aca="true" t="shared" si="0" ref="C35:R35">MAX(C2:C33)</f>
        <v>6.071428571428571</v>
      </c>
      <c r="D35" s="10">
        <f t="shared" si="0"/>
        <v>0.64</v>
      </c>
      <c r="E35" s="10"/>
      <c r="F35" s="9">
        <f t="shared" si="0"/>
        <v>345</v>
      </c>
      <c r="G35" s="9">
        <f t="shared" si="0"/>
        <v>89</v>
      </c>
      <c r="H35" s="10">
        <f t="shared" si="0"/>
        <v>0.2947019867549669</v>
      </c>
      <c r="I35" s="10"/>
      <c r="J35" s="9">
        <f t="shared" si="0"/>
        <v>168</v>
      </c>
      <c r="K35" s="10">
        <f t="shared" si="0"/>
        <v>0.7612143180788401</v>
      </c>
      <c r="L35" s="9">
        <f t="shared" si="0"/>
        <v>115.69999999999999</v>
      </c>
      <c r="M35" s="9">
        <f t="shared" si="0"/>
        <v>270.8</v>
      </c>
      <c r="N35" s="9"/>
      <c r="O35" s="11">
        <f t="shared" si="0"/>
        <v>90.3</v>
      </c>
      <c r="P35" s="14">
        <f t="shared" si="0"/>
        <v>184.7826086956522</v>
      </c>
      <c r="Q35" s="14"/>
      <c r="R35" s="9">
        <f t="shared" si="0"/>
        <v>118</v>
      </c>
    </row>
    <row r="36" spans="1:18" ht="12.75">
      <c r="A36" s="17" t="s">
        <v>141</v>
      </c>
      <c r="B36" s="15">
        <f>MIN(B2:B33)</f>
        <v>797</v>
      </c>
      <c r="C36" s="13">
        <f aca="true" t="shared" si="1" ref="C36:R36">MIN(C2:C33)</f>
        <v>3.7069767441860466</v>
      </c>
      <c r="D36" s="10">
        <f t="shared" si="1"/>
        <v>0.02</v>
      </c>
      <c r="E36" s="10"/>
      <c r="F36" s="9">
        <f t="shared" si="1"/>
        <v>208</v>
      </c>
      <c r="G36" s="9">
        <f t="shared" si="1"/>
        <v>40</v>
      </c>
      <c r="H36" s="10">
        <f t="shared" si="1"/>
        <v>0.16785714285714284</v>
      </c>
      <c r="I36" s="10"/>
      <c r="J36" s="9">
        <f t="shared" si="1"/>
        <v>107</v>
      </c>
      <c r="K36" s="10">
        <f t="shared" si="1"/>
        <v>0.5457400863761288</v>
      </c>
      <c r="L36" s="9">
        <f t="shared" si="1"/>
        <v>51.3</v>
      </c>
      <c r="M36" s="9">
        <f t="shared" si="1"/>
        <v>172.1</v>
      </c>
      <c r="N36" s="9"/>
      <c r="O36" s="11">
        <f t="shared" si="1"/>
        <v>-5.7</v>
      </c>
      <c r="P36" s="14">
        <f t="shared" si="1"/>
        <v>-414.1666666666667</v>
      </c>
      <c r="Q36" s="14"/>
      <c r="R36" s="9">
        <f t="shared" si="1"/>
        <v>51</v>
      </c>
    </row>
    <row r="37" spans="1:18" ht="12.75">
      <c r="A37" s="17" t="s">
        <v>142</v>
      </c>
      <c r="B37" s="15">
        <f>B35-B36</f>
        <v>903</v>
      </c>
      <c r="C37" s="13">
        <f aca="true" t="shared" si="2" ref="C37:R37">C35-C36</f>
        <v>2.3644518272425246</v>
      </c>
      <c r="D37" s="10">
        <f t="shared" si="2"/>
        <v>0.62</v>
      </c>
      <c r="E37" s="10"/>
      <c r="F37" s="9">
        <f t="shared" si="2"/>
        <v>137</v>
      </c>
      <c r="G37" s="9">
        <f t="shared" si="2"/>
        <v>49</v>
      </c>
      <c r="H37" s="10">
        <f t="shared" si="2"/>
        <v>0.12684484389782405</v>
      </c>
      <c r="I37" s="10"/>
      <c r="J37" s="9">
        <f t="shared" si="2"/>
        <v>61</v>
      </c>
      <c r="K37" s="10">
        <f t="shared" si="2"/>
        <v>0.2154742317027113</v>
      </c>
      <c r="L37" s="9">
        <f t="shared" si="2"/>
        <v>64.39999999999999</v>
      </c>
      <c r="M37" s="9">
        <f t="shared" si="2"/>
        <v>98.70000000000002</v>
      </c>
      <c r="N37" s="9"/>
      <c r="O37" s="11">
        <f t="shared" si="2"/>
        <v>96</v>
      </c>
      <c r="P37" s="14">
        <f t="shared" si="2"/>
        <v>598.9492753623189</v>
      </c>
      <c r="Q37" s="14"/>
      <c r="R37" s="9">
        <f t="shared" si="2"/>
        <v>67</v>
      </c>
    </row>
    <row r="38" spans="1:18" ht="12.75">
      <c r="A38" s="17"/>
      <c r="B38" s="15"/>
      <c r="C38" s="13"/>
      <c r="D38" s="10"/>
      <c r="E38" s="10"/>
      <c r="F38" s="9"/>
      <c r="G38" s="9"/>
      <c r="H38" s="10"/>
      <c r="I38" s="10"/>
      <c r="J38" s="9"/>
      <c r="K38" s="10"/>
      <c r="L38" s="9"/>
      <c r="M38" s="9"/>
      <c r="N38" s="9"/>
      <c r="O38" s="11"/>
      <c r="P38" s="14"/>
      <c r="Q38" s="14"/>
      <c r="R38" s="9"/>
    </row>
    <row r="39" spans="1:18" ht="12.75">
      <c r="A39" s="17" t="s">
        <v>133</v>
      </c>
      <c r="B39" s="15">
        <f>AVERAGE(B2:B33)</f>
        <v>1045.75</v>
      </c>
      <c r="C39" s="13">
        <f aca="true" t="shared" si="3" ref="C39:R39">AVERAGE(C2:C33)</f>
        <v>4.393538535983695</v>
      </c>
      <c r="D39" s="10">
        <f t="shared" si="3"/>
        <v>0.196875</v>
      </c>
      <c r="E39" s="10"/>
      <c r="F39" s="9">
        <f t="shared" si="3"/>
        <v>236.71875</v>
      </c>
      <c r="G39" s="9">
        <f t="shared" si="3"/>
        <v>52.625</v>
      </c>
      <c r="H39" s="10">
        <f t="shared" si="3"/>
        <v>0.22110095115222875</v>
      </c>
      <c r="I39" s="10"/>
      <c r="J39" s="9">
        <f t="shared" si="3"/>
        <v>134.96875</v>
      </c>
      <c r="K39" s="10">
        <f t="shared" si="3"/>
        <v>0.6623801619759117</v>
      </c>
      <c r="L39" s="9">
        <f t="shared" si="3"/>
        <v>69.45312500000001</v>
      </c>
      <c r="M39" s="9">
        <f t="shared" si="3"/>
        <v>204.421875</v>
      </c>
      <c r="N39" s="9"/>
      <c r="O39" s="11">
        <f t="shared" si="3"/>
        <v>32.296875</v>
      </c>
      <c r="P39" s="14">
        <f t="shared" si="3"/>
        <v>20.663239300609362</v>
      </c>
      <c r="Q39" s="14"/>
      <c r="R39" s="9">
        <f t="shared" si="3"/>
        <v>72.9375</v>
      </c>
    </row>
    <row r="40" spans="1:18" ht="12.75">
      <c r="A40" s="17" t="s">
        <v>134</v>
      </c>
      <c r="B40" s="15">
        <f>STDEV(B2:B33)</f>
        <v>203.57530111928227</v>
      </c>
      <c r="C40" s="13">
        <f aca="true" t="shared" si="4" ref="C40:R40">STDEV(C2:C33)</f>
        <v>0.4492941291408864</v>
      </c>
      <c r="D40" s="10">
        <f t="shared" si="4"/>
        <v>0.1414541416627608</v>
      </c>
      <c r="E40" s="10"/>
      <c r="F40" s="9">
        <f t="shared" si="4"/>
        <v>27.526215510356316</v>
      </c>
      <c r="G40" s="9">
        <f t="shared" si="4"/>
        <v>11.070885968567838</v>
      </c>
      <c r="H40" s="10">
        <f t="shared" si="4"/>
        <v>0.025614795795185233</v>
      </c>
      <c r="I40" s="10"/>
      <c r="J40" s="9">
        <f t="shared" si="4"/>
        <v>13.639327329454337</v>
      </c>
      <c r="K40" s="10">
        <f t="shared" si="4"/>
        <v>0.05175387419386333</v>
      </c>
      <c r="L40" s="9">
        <f t="shared" si="4"/>
        <v>15.959080424130645</v>
      </c>
      <c r="M40" s="9">
        <f t="shared" si="4"/>
        <v>21.62043141187247</v>
      </c>
      <c r="N40" s="9"/>
      <c r="O40" s="11">
        <f t="shared" si="4"/>
        <v>20.50980071583401</v>
      </c>
      <c r="P40" s="14">
        <f t="shared" si="4"/>
        <v>90.96113128119195</v>
      </c>
      <c r="Q40" s="14"/>
      <c r="R40" s="9">
        <f t="shared" si="4"/>
        <v>13.401823419510567</v>
      </c>
    </row>
    <row r="41" spans="1:18" ht="12.75">
      <c r="A41" s="17" t="s">
        <v>135</v>
      </c>
      <c r="B41" s="16">
        <f>B40/B39</f>
        <v>0.19466918586591658</v>
      </c>
      <c r="C41" s="12">
        <f aca="true" t="shared" si="5" ref="C41:R41">C40/C39</f>
        <v>0.10226247601132997</v>
      </c>
      <c r="D41" s="12">
        <f t="shared" si="5"/>
        <v>0.7184972274933882</v>
      </c>
      <c r="E41" s="12"/>
      <c r="F41" s="12">
        <f t="shared" si="5"/>
        <v>0.11628236255200028</v>
      </c>
      <c r="G41" s="12">
        <f t="shared" si="5"/>
        <v>0.21037313004404443</v>
      </c>
      <c r="H41" s="12">
        <f t="shared" si="5"/>
        <v>0.11585113343790801</v>
      </c>
      <c r="I41" s="12"/>
      <c r="J41" s="12">
        <f t="shared" si="5"/>
        <v>0.10105544675678138</v>
      </c>
      <c r="K41" s="12">
        <f t="shared" si="5"/>
        <v>0.07813318871066285</v>
      </c>
      <c r="L41" s="12">
        <f t="shared" si="5"/>
        <v>0.2297820353530621</v>
      </c>
      <c r="M41" s="12">
        <f t="shared" si="5"/>
        <v>0.10576378585644257</v>
      </c>
      <c r="N41" s="12"/>
      <c r="O41" s="12">
        <f t="shared" si="5"/>
        <v>0.6350397899435785</v>
      </c>
      <c r="P41" s="12">
        <f t="shared" si="5"/>
        <v>4.402075103418538</v>
      </c>
      <c r="Q41" s="12"/>
      <c r="R41" s="12">
        <f t="shared" si="5"/>
        <v>0.18374393719980212</v>
      </c>
    </row>
    <row r="42" spans="1:18" ht="12.75">
      <c r="A42" s="17"/>
      <c r="B42" s="15"/>
      <c r="C42" s="13"/>
      <c r="D42" s="10"/>
      <c r="E42" s="10"/>
      <c r="F42" s="9"/>
      <c r="G42" s="9"/>
      <c r="H42" s="10"/>
      <c r="I42" s="10"/>
      <c r="J42" s="9"/>
      <c r="K42" s="10"/>
      <c r="L42" s="9"/>
      <c r="M42" s="9"/>
      <c r="N42" s="9"/>
      <c r="O42" s="11"/>
      <c r="P42" s="14"/>
      <c r="Q42" s="14"/>
      <c r="R42" s="9"/>
    </row>
    <row r="43" spans="1:18" ht="12.75">
      <c r="A43" s="17" t="s">
        <v>136</v>
      </c>
      <c r="B43" s="15">
        <f>PERCENTILE(B$2:B$33,0.25)</f>
        <v>916</v>
      </c>
      <c r="C43" s="13">
        <f aca="true" t="shared" si="6" ref="C43:R43">PERCENTILE(C$2:C$33,0.25)</f>
        <v>4.122822202367656</v>
      </c>
      <c r="D43" s="10">
        <f t="shared" si="6"/>
        <v>0.1275</v>
      </c>
      <c r="E43" s="10"/>
      <c r="F43" s="9">
        <f t="shared" si="6"/>
        <v>222</v>
      </c>
      <c r="G43" s="9">
        <f t="shared" si="6"/>
        <v>46</v>
      </c>
      <c r="H43" s="10">
        <f t="shared" si="6"/>
        <v>0.20539976441900354</v>
      </c>
      <c r="I43" s="10"/>
      <c r="J43" s="9">
        <f t="shared" si="6"/>
        <v>126</v>
      </c>
      <c r="K43" s="10">
        <f t="shared" si="6"/>
        <v>0.6230769814711753</v>
      </c>
      <c r="L43" s="9">
        <f t="shared" si="6"/>
        <v>56.625</v>
      </c>
      <c r="M43" s="9">
        <f t="shared" si="6"/>
        <v>189.95</v>
      </c>
      <c r="N43" s="9"/>
      <c r="O43" s="11">
        <f t="shared" si="6"/>
        <v>20.65</v>
      </c>
      <c r="P43" s="14">
        <f t="shared" si="6"/>
        <v>22.416555012610342</v>
      </c>
      <c r="Q43" s="14"/>
      <c r="R43" s="9">
        <f t="shared" si="6"/>
        <v>64</v>
      </c>
    </row>
    <row r="44" spans="1:18" ht="12.75">
      <c r="A44" s="17" t="s">
        <v>137</v>
      </c>
      <c r="B44" s="15">
        <f>PERCENTILE(B$2:B$33,0.5)</f>
        <v>1000</v>
      </c>
      <c r="C44" s="13">
        <f aca="true" t="shared" si="7" ref="C44:R44">PERCENTILE(C$2:C$33,0.5)</f>
        <v>4.292319143177512</v>
      </c>
      <c r="D44" s="10">
        <f t="shared" si="7"/>
        <v>0.14</v>
      </c>
      <c r="E44" s="10"/>
      <c r="F44" s="9">
        <f t="shared" si="7"/>
        <v>232</v>
      </c>
      <c r="G44" s="9">
        <f t="shared" si="7"/>
        <v>49.5</v>
      </c>
      <c r="H44" s="10">
        <f t="shared" si="7"/>
        <v>0.21403848111574875</v>
      </c>
      <c r="I44" s="10"/>
      <c r="J44" s="9">
        <f t="shared" si="7"/>
        <v>136</v>
      </c>
      <c r="K44" s="10">
        <f t="shared" si="7"/>
        <v>0.6688361634317428</v>
      </c>
      <c r="L44" s="9">
        <f t="shared" si="7"/>
        <v>66.75</v>
      </c>
      <c r="M44" s="9">
        <f t="shared" si="7"/>
        <v>201</v>
      </c>
      <c r="N44" s="9"/>
      <c r="O44" s="11">
        <f t="shared" si="7"/>
        <v>26.75</v>
      </c>
      <c r="P44" s="14">
        <f t="shared" si="7"/>
        <v>30.519324508512952</v>
      </c>
      <c r="Q44" s="14"/>
      <c r="R44" s="9">
        <f t="shared" si="7"/>
        <v>69.5</v>
      </c>
    </row>
    <row r="45" spans="1:18" ht="12.75">
      <c r="A45" s="17" t="s">
        <v>138</v>
      </c>
      <c r="B45" s="9">
        <f>PERCENTILE(B$2:B$33,0.75)</f>
        <v>1100</v>
      </c>
      <c r="C45" s="13">
        <f aca="true" t="shared" si="8" ref="C45:R45">PERCENTILE(C$2:C$33,0.75)</f>
        <v>4.569069847856155</v>
      </c>
      <c r="D45" s="10">
        <f t="shared" si="8"/>
        <v>0.25</v>
      </c>
      <c r="E45" s="10"/>
      <c r="F45" s="9">
        <f t="shared" si="8"/>
        <v>240.25</v>
      </c>
      <c r="G45" s="9">
        <f t="shared" si="8"/>
        <v>56</v>
      </c>
      <c r="H45" s="10">
        <f t="shared" si="8"/>
        <v>0.23676089211618256</v>
      </c>
      <c r="I45" s="10"/>
      <c r="J45" s="9">
        <f t="shared" si="8"/>
        <v>142</v>
      </c>
      <c r="K45" s="10">
        <f t="shared" si="8"/>
        <v>0.6959857906753184</v>
      </c>
      <c r="L45" s="9">
        <f t="shared" si="8"/>
        <v>77.1</v>
      </c>
      <c r="M45" s="9">
        <f t="shared" si="8"/>
        <v>214.875</v>
      </c>
      <c r="N45" s="9"/>
      <c r="O45" s="11">
        <f t="shared" si="8"/>
        <v>41.6</v>
      </c>
      <c r="P45" s="14">
        <f t="shared" si="8"/>
        <v>44.245344576619985</v>
      </c>
      <c r="Q45" s="14"/>
      <c r="R45" s="9">
        <f t="shared" si="8"/>
        <v>81.25</v>
      </c>
    </row>
    <row r="46" spans="1:18" ht="12.75">
      <c r="A46" s="17" t="s">
        <v>139</v>
      </c>
      <c r="B46" s="12">
        <f>(B45-B43)/B44</f>
        <v>0.184</v>
      </c>
      <c r="C46" s="12">
        <f aca="true" t="shared" si="9" ref="C46:R46">(C45-C43)/C44</f>
        <v>0.103964227869168</v>
      </c>
      <c r="D46" s="12">
        <f t="shared" si="9"/>
        <v>0.8749999999999999</v>
      </c>
      <c r="E46" s="12"/>
      <c r="F46" s="12">
        <f t="shared" si="9"/>
        <v>0.07866379310344827</v>
      </c>
      <c r="G46" s="12">
        <f t="shared" si="9"/>
        <v>0.20202020202020202</v>
      </c>
      <c r="H46" s="12">
        <f t="shared" si="9"/>
        <v>0.14652097853478696</v>
      </c>
      <c r="I46" s="12"/>
      <c r="J46" s="12">
        <f t="shared" si="9"/>
        <v>0.11764705882352941</v>
      </c>
      <c r="K46" s="12">
        <f t="shared" si="9"/>
        <v>0.10900847351024512</v>
      </c>
      <c r="L46" s="12">
        <f t="shared" si="9"/>
        <v>0.3067415730337078</v>
      </c>
      <c r="M46" s="12">
        <f t="shared" si="9"/>
        <v>0.12400497512437816</v>
      </c>
      <c r="N46" s="12"/>
      <c r="O46" s="12">
        <f t="shared" si="9"/>
        <v>0.783177570093458</v>
      </c>
      <c r="P46" s="12">
        <f t="shared" si="9"/>
        <v>0.7152448461931324</v>
      </c>
      <c r="Q46" s="12"/>
      <c r="R46" s="12">
        <f t="shared" si="9"/>
        <v>0.24820143884892087</v>
      </c>
    </row>
  </sheetData>
  <printOptions/>
  <pageMargins left="1" right="1" top="0.75" bottom="0.5" header="0.3" footer="0.5"/>
  <pageSetup fitToHeight="1" fitToWidth="1" horizontalDpi="600" verticalDpi="600" orientation="landscape" scale="89" r:id="rId1"/>
  <headerFooter alignWithMargins="0">
    <oddHeader>&amp;C&amp;"Arial,Bold"&amp;12Forbes: NAPSL Valuations (2008 &amp; 2009)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2" max="2" width="6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5.8515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6" width="7.28125" style="1" bestFit="1" customWidth="1"/>
    <col min="17" max="17" width="0.85546875" style="1" customWidth="1"/>
    <col min="18" max="18" width="5.7109375" style="2" bestFit="1" customWidth="1"/>
  </cols>
  <sheetData>
    <row r="1" spans="1:18" ht="25.5">
      <c r="A1" s="4">
        <v>2009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63</v>
      </c>
      <c r="B2" s="9">
        <v>470</v>
      </c>
      <c r="C2" s="13">
        <v>2.7976190476190474</v>
      </c>
      <c r="D2" s="10">
        <v>0.31</v>
      </c>
      <c r="E2" s="10"/>
      <c r="F2" s="9">
        <v>168</v>
      </c>
      <c r="G2" s="9">
        <v>77</v>
      </c>
      <c r="H2" s="10">
        <v>0.4583333333333333</v>
      </c>
      <c r="I2" s="10"/>
      <c r="J2" s="9">
        <v>47</v>
      </c>
      <c r="K2" s="10">
        <v>0.5274971941638609</v>
      </c>
      <c r="L2" s="9">
        <v>42.1</v>
      </c>
      <c r="M2" s="9">
        <v>89.1</v>
      </c>
      <c r="N2" s="9"/>
      <c r="O2" s="11">
        <v>78.9</v>
      </c>
      <c r="P2" s="14">
        <v>5.956907477820025</v>
      </c>
      <c r="Q2" s="14"/>
      <c r="R2" s="9">
        <v>92</v>
      </c>
    </row>
    <row r="3" spans="1:18" ht="12.75">
      <c r="A3" s="8" t="s">
        <v>64</v>
      </c>
      <c r="B3" s="9">
        <v>416</v>
      </c>
      <c r="C3" s="13">
        <v>2.9928057553956835</v>
      </c>
      <c r="D3" s="10">
        <v>0</v>
      </c>
      <c r="E3" s="10"/>
      <c r="F3" s="9">
        <v>139</v>
      </c>
      <c r="G3" s="9">
        <v>63</v>
      </c>
      <c r="H3" s="10">
        <v>0.45323741007194246</v>
      </c>
      <c r="I3" s="10"/>
      <c r="J3" s="9">
        <v>61</v>
      </c>
      <c r="K3" s="10">
        <v>0.5480682839173405</v>
      </c>
      <c r="L3" s="9">
        <v>50.3</v>
      </c>
      <c r="M3" s="9">
        <v>111.3</v>
      </c>
      <c r="N3" s="9"/>
      <c r="O3" s="11">
        <v>27.7</v>
      </c>
      <c r="P3" s="14">
        <v>15.018050541516246</v>
      </c>
      <c r="Q3" s="14"/>
      <c r="R3" s="9">
        <v>55</v>
      </c>
    </row>
    <row r="4" spans="1:18" ht="12.75">
      <c r="A4" s="8" t="s">
        <v>65</v>
      </c>
      <c r="B4" s="9">
        <v>339</v>
      </c>
      <c r="C4" s="13">
        <v>2.6076923076923078</v>
      </c>
      <c r="D4" s="10">
        <v>0.71</v>
      </c>
      <c r="E4" s="10"/>
      <c r="F4" s="9">
        <v>130</v>
      </c>
      <c r="G4" s="9">
        <v>63</v>
      </c>
      <c r="H4" s="10">
        <v>0.4846153846153846</v>
      </c>
      <c r="I4" s="10"/>
      <c r="J4" s="9">
        <v>54</v>
      </c>
      <c r="K4" s="10">
        <v>0.547112462006079</v>
      </c>
      <c r="L4" s="9">
        <v>44.7</v>
      </c>
      <c r="M4" s="9">
        <v>98.7</v>
      </c>
      <c r="N4" s="9"/>
      <c r="O4" s="11">
        <v>31.3</v>
      </c>
      <c r="P4" s="14">
        <v>10.830670926517572</v>
      </c>
      <c r="Q4" s="14"/>
      <c r="R4" s="9">
        <v>67</v>
      </c>
    </row>
    <row r="5" spans="1:18" ht="12.75">
      <c r="A5" s="8" t="s">
        <v>66</v>
      </c>
      <c r="B5" s="9">
        <v>337</v>
      </c>
      <c r="C5" s="13">
        <v>2.5923076923076924</v>
      </c>
      <c r="D5" s="10">
        <v>0</v>
      </c>
      <c r="E5" s="10"/>
      <c r="F5" s="9">
        <v>130</v>
      </c>
      <c r="G5" s="9">
        <v>58</v>
      </c>
      <c r="H5" s="10">
        <v>0.4461538461538462</v>
      </c>
      <c r="I5" s="10"/>
      <c r="J5" s="9">
        <v>55</v>
      </c>
      <c r="K5" s="10">
        <v>0.5360623781676414</v>
      </c>
      <c r="L5" s="9">
        <v>47.6</v>
      </c>
      <c r="M5" s="9">
        <v>102.6</v>
      </c>
      <c r="N5" s="9"/>
      <c r="O5" s="11">
        <v>27.4</v>
      </c>
      <c r="P5" s="14">
        <v>12.299270072992702</v>
      </c>
      <c r="Q5" s="14"/>
      <c r="R5" s="9">
        <v>58</v>
      </c>
    </row>
    <row r="6" spans="1:18" ht="12.75">
      <c r="A6" s="8" t="s">
        <v>67</v>
      </c>
      <c r="B6" s="9">
        <v>273</v>
      </c>
      <c r="C6" s="13">
        <v>2.702970297029703</v>
      </c>
      <c r="D6" s="10">
        <v>0.24</v>
      </c>
      <c r="E6" s="10"/>
      <c r="F6" s="9">
        <v>101</v>
      </c>
      <c r="G6" s="9">
        <v>52</v>
      </c>
      <c r="H6" s="10">
        <v>0.5148514851485149</v>
      </c>
      <c r="I6" s="10"/>
      <c r="J6" s="9">
        <v>62</v>
      </c>
      <c r="K6" s="10">
        <v>0.6332992849846782</v>
      </c>
      <c r="L6" s="9">
        <v>35.9</v>
      </c>
      <c r="M6" s="9">
        <v>97.9</v>
      </c>
      <c r="N6" s="9"/>
      <c r="O6" s="11">
        <v>3.1</v>
      </c>
      <c r="P6" s="14">
        <v>88.06451612903226</v>
      </c>
      <c r="Q6" s="14"/>
      <c r="R6" s="9">
        <v>60</v>
      </c>
    </row>
    <row r="7" spans="1:18" ht="12.75">
      <c r="A7" s="8" t="s">
        <v>69</v>
      </c>
      <c r="B7" s="9">
        <v>271</v>
      </c>
      <c r="C7" s="13">
        <v>2.509259259259259</v>
      </c>
      <c r="D7" s="10">
        <v>0.44</v>
      </c>
      <c r="E7" s="10"/>
      <c r="F7" s="9">
        <v>108</v>
      </c>
      <c r="G7" s="9">
        <v>46</v>
      </c>
      <c r="H7" s="10">
        <v>0.42592592592592593</v>
      </c>
      <c r="I7" s="10"/>
      <c r="J7" s="9">
        <v>50</v>
      </c>
      <c r="K7" s="10">
        <v>0.5186721991701244</v>
      </c>
      <c r="L7" s="9">
        <v>46.4</v>
      </c>
      <c r="M7" s="9">
        <v>96.4</v>
      </c>
      <c r="N7" s="9"/>
      <c r="O7" s="11">
        <v>11.6</v>
      </c>
      <c r="P7" s="14">
        <v>23.362068965517242</v>
      </c>
      <c r="Q7" s="14"/>
      <c r="R7" s="9">
        <v>61</v>
      </c>
    </row>
    <row r="8" spans="1:18" ht="12.75">
      <c r="A8" s="8" t="s">
        <v>76</v>
      </c>
      <c r="B8" s="9">
        <v>258</v>
      </c>
      <c r="C8" s="13">
        <v>2.388888888888889</v>
      </c>
      <c r="D8" s="10">
        <v>0</v>
      </c>
      <c r="E8" s="10"/>
      <c r="F8" s="9">
        <v>108</v>
      </c>
      <c r="G8" s="9">
        <v>44</v>
      </c>
      <c r="H8" s="10">
        <v>0.4074074074074074</v>
      </c>
      <c r="I8" s="10"/>
      <c r="J8" s="9">
        <v>50</v>
      </c>
      <c r="K8" s="10">
        <v>0.5740528128587831</v>
      </c>
      <c r="L8" s="9">
        <v>37.1</v>
      </c>
      <c r="M8" s="9">
        <v>87.1</v>
      </c>
      <c r="N8" s="9"/>
      <c r="O8" s="11">
        <v>20.9</v>
      </c>
      <c r="P8" s="14">
        <v>12.344497607655503</v>
      </c>
      <c r="Q8" s="14"/>
      <c r="R8" s="9">
        <v>46</v>
      </c>
    </row>
    <row r="9" spans="1:18" ht="12.75">
      <c r="A9" s="8" t="s">
        <v>68</v>
      </c>
      <c r="B9" s="9">
        <v>246</v>
      </c>
      <c r="C9" s="13">
        <v>2.536082474226804</v>
      </c>
      <c r="D9" s="10">
        <v>0.81</v>
      </c>
      <c r="E9" s="10"/>
      <c r="F9" s="9">
        <v>97</v>
      </c>
      <c r="G9" s="9">
        <v>35</v>
      </c>
      <c r="H9" s="10">
        <v>0.36082474226804123</v>
      </c>
      <c r="I9" s="10"/>
      <c r="J9" s="9">
        <v>53</v>
      </c>
      <c r="K9" s="10">
        <v>0.6264775413711584</v>
      </c>
      <c r="L9" s="9">
        <v>31.6</v>
      </c>
      <c r="M9" s="9">
        <v>84.6</v>
      </c>
      <c r="N9" s="9"/>
      <c r="O9" s="11">
        <v>12.4</v>
      </c>
      <c r="P9" s="14">
        <v>19.838709677419356</v>
      </c>
      <c r="Q9" s="14"/>
      <c r="R9" s="9">
        <v>50</v>
      </c>
    </row>
    <row r="10" spans="1:18" ht="12.75">
      <c r="A10" s="8" t="s">
        <v>70</v>
      </c>
      <c r="B10" s="9">
        <v>239</v>
      </c>
      <c r="C10" s="13">
        <v>2.1926605504587156</v>
      </c>
      <c r="D10" s="10">
        <v>0.46</v>
      </c>
      <c r="E10" s="10"/>
      <c r="F10" s="9">
        <v>109</v>
      </c>
      <c r="G10" s="9">
        <v>55</v>
      </c>
      <c r="H10" s="10">
        <v>0.5045871559633027</v>
      </c>
      <c r="I10" s="10"/>
      <c r="J10" s="9">
        <v>49</v>
      </c>
      <c r="K10" s="10">
        <v>0.552423900789177</v>
      </c>
      <c r="L10" s="9">
        <v>39.7</v>
      </c>
      <c r="M10" s="9">
        <v>88.7</v>
      </c>
      <c r="N10" s="9"/>
      <c r="O10" s="11">
        <v>20.3</v>
      </c>
      <c r="P10" s="14">
        <v>11.773399014778324</v>
      </c>
      <c r="Q10" s="14"/>
      <c r="R10" s="9">
        <v>63</v>
      </c>
    </row>
    <row r="11" spans="1:18" ht="12.75">
      <c r="A11" s="8" t="s">
        <v>72</v>
      </c>
      <c r="B11" s="9">
        <v>223</v>
      </c>
      <c r="C11" s="13">
        <v>2.2989690721649483</v>
      </c>
      <c r="D11" s="10">
        <v>1.12</v>
      </c>
      <c r="E11" s="10"/>
      <c r="F11" s="9">
        <v>97</v>
      </c>
      <c r="G11" s="9">
        <v>43</v>
      </c>
      <c r="H11" s="10">
        <v>0.44329896907216493</v>
      </c>
      <c r="I11" s="10"/>
      <c r="J11" s="9">
        <v>53</v>
      </c>
      <c r="K11" s="10">
        <v>0.5543933054393306</v>
      </c>
      <c r="L11" s="9">
        <v>42.6</v>
      </c>
      <c r="M11" s="9">
        <v>95.6</v>
      </c>
      <c r="N11" s="9"/>
      <c r="O11" s="11">
        <v>1.4</v>
      </c>
      <c r="P11" s="14">
        <v>159.2857142857143</v>
      </c>
      <c r="Q11" s="14"/>
      <c r="R11" s="9">
        <v>57</v>
      </c>
    </row>
    <row r="12" spans="1:18" ht="12.75">
      <c r="A12" s="8" t="s">
        <v>80</v>
      </c>
      <c r="B12" s="9">
        <v>222</v>
      </c>
      <c r="C12" s="13">
        <v>2.3870967741935485</v>
      </c>
      <c r="D12" s="10">
        <v>0.45</v>
      </c>
      <c r="E12" s="10"/>
      <c r="F12" s="9">
        <v>93</v>
      </c>
      <c r="G12" s="9">
        <v>47</v>
      </c>
      <c r="H12" s="10">
        <v>0.5053763440860215</v>
      </c>
      <c r="I12" s="10"/>
      <c r="J12" s="9">
        <v>50</v>
      </c>
      <c r="K12" s="10">
        <v>0.5574136008918618</v>
      </c>
      <c r="L12" s="9">
        <v>39.7</v>
      </c>
      <c r="M12" s="9">
        <v>89.7</v>
      </c>
      <c r="N12" s="9"/>
      <c r="O12" s="11">
        <v>3.3</v>
      </c>
      <c r="P12" s="14">
        <v>67.27272727272728</v>
      </c>
      <c r="Q12" s="14"/>
      <c r="R12" s="9">
        <v>51</v>
      </c>
    </row>
    <row r="13" spans="1:18" ht="12.75">
      <c r="A13" s="8" t="s">
        <v>73</v>
      </c>
      <c r="B13" s="9">
        <v>210</v>
      </c>
      <c r="C13" s="13">
        <v>2.210526315789474</v>
      </c>
      <c r="D13" s="10">
        <v>0.54</v>
      </c>
      <c r="E13" s="10"/>
      <c r="F13" s="9">
        <v>95</v>
      </c>
      <c r="G13" s="9">
        <v>45</v>
      </c>
      <c r="H13" s="10">
        <v>0.47368421052631576</v>
      </c>
      <c r="I13" s="10"/>
      <c r="J13" s="9">
        <v>52</v>
      </c>
      <c r="K13" s="10">
        <v>0.5549626467449306</v>
      </c>
      <c r="L13" s="9">
        <v>41.7</v>
      </c>
      <c r="M13" s="9">
        <v>93.7</v>
      </c>
      <c r="N13" s="9"/>
      <c r="O13" s="11">
        <v>1.3</v>
      </c>
      <c r="P13" s="14">
        <v>161.53846153846152</v>
      </c>
      <c r="Q13" s="14"/>
      <c r="R13" s="9">
        <v>61</v>
      </c>
    </row>
    <row r="14" spans="1:18" ht="12.75">
      <c r="A14" s="8" t="s">
        <v>74</v>
      </c>
      <c r="B14" s="9">
        <v>208</v>
      </c>
      <c r="C14" s="13">
        <v>2.260869565217391</v>
      </c>
      <c r="D14" s="10">
        <v>0.79</v>
      </c>
      <c r="E14" s="10"/>
      <c r="F14" s="9">
        <v>92</v>
      </c>
      <c r="G14" s="9">
        <v>29</v>
      </c>
      <c r="H14" s="10">
        <v>0.31521739130434784</v>
      </c>
      <c r="I14" s="10"/>
      <c r="J14" s="9">
        <v>39</v>
      </c>
      <c r="K14" s="10">
        <v>0.4791154791154791</v>
      </c>
      <c r="L14" s="9">
        <v>42.4</v>
      </c>
      <c r="M14" s="9">
        <v>81.4</v>
      </c>
      <c r="N14" s="9"/>
      <c r="O14" s="11">
        <v>10.6</v>
      </c>
      <c r="P14" s="14">
        <v>19.62264150943396</v>
      </c>
      <c r="Q14" s="14"/>
      <c r="R14" s="9">
        <v>47</v>
      </c>
    </row>
    <row r="15" spans="1:18" ht="12.75">
      <c r="A15" s="8" t="s">
        <v>78</v>
      </c>
      <c r="B15" s="9">
        <v>206</v>
      </c>
      <c r="C15" s="13">
        <v>2.1914893617021276</v>
      </c>
      <c r="D15" s="10">
        <v>0.17</v>
      </c>
      <c r="E15" s="10"/>
      <c r="F15" s="9">
        <v>94</v>
      </c>
      <c r="G15" s="9">
        <v>33</v>
      </c>
      <c r="H15" s="10">
        <v>0.35106382978723405</v>
      </c>
      <c r="I15" s="10"/>
      <c r="J15" s="9">
        <v>50</v>
      </c>
      <c r="K15" s="10">
        <v>0.5605381165919282</v>
      </c>
      <c r="L15" s="9">
        <v>39.2</v>
      </c>
      <c r="M15" s="9">
        <v>89.2</v>
      </c>
      <c r="N15" s="9"/>
      <c r="O15" s="11">
        <v>4.8</v>
      </c>
      <c r="P15" s="14">
        <v>42.91666666666667</v>
      </c>
      <c r="Q15" s="14"/>
      <c r="R15" s="9">
        <v>44</v>
      </c>
    </row>
    <row r="16" spans="1:18" ht="12.75">
      <c r="A16" s="8" t="s">
        <v>71</v>
      </c>
      <c r="B16" s="9">
        <v>205</v>
      </c>
      <c r="C16" s="13">
        <v>2.4404761904761907</v>
      </c>
      <c r="D16" s="10">
        <v>0.16</v>
      </c>
      <c r="E16" s="10"/>
      <c r="F16" s="9">
        <v>84</v>
      </c>
      <c r="G16" s="9">
        <v>37</v>
      </c>
      <c r="H16" s="10">
        <v>0.44047619047619047</v>
      </c>
      <c r="I16" s="10"/>
      <c r="J16" s="9">
        <v>50</v>
      </c>
      <c r="K16" s="10">
        <v>0.620347394540943</v>
      </c>
      <c r="L16" s="9">
        <v>30.6</v>
      </c>
      <c r="M16" s="9">
        <v>80.6</v>
      </c>
      <c r="N16" s="9"/>
      <c r="O16" s="11">
        <v>3.4</v>
      </c>
      <c r="P16" s="14">
        <v>60.294117647058826</v>
      </c>
      <c r="Q16" s="14"/>
      <c r="R16" s="9">
        <v>63</v>
      </c>
    </row>
    <row r="17" spans="1:18" ht="12.75">
      <c r="A17" s="8" t="s">
        <v>77</v>
      </c>
      <c r="B17" s="9">
        <v>200</v>
      </c>
      <c r="C17" s="13">
        <v>2.1052631578947367</v>
      </c>
      <c r="D17" s="10">
        <v>0.15</v>
      </c>
      <c r="E17" s="10"/>
      <c r="F17" s="9">
        <v>95</v>
      </c>
      <c r="G17" s="9">
        <v>50</v>
      </c>
      <c r="H17" s="10">
        <v>0.5263157894736842</v>
      </c>
      <c r="I17" s="10"/>
      <c r="J17" s="9">
        <v>61</v>
      </c>
      <c r="K17" s="10">
        <v>0.6367432150313153</v>
      </c>
      <c r="L17" s="9">
        <v>34.8</v>
      </c>
      <c r="M17" s="9">
        <v>95.8</v>
      </c>
      <c r="N17" s="9"/>
      <c r="O17" s="11">
        <v>-0.8</v>
      </c>
      <c r="P17" s="14">
        <v>-250</v>
      </c>
      <c r="Q17" s="14"/>
      <c r="R17" s="9">
        <v>56</v>
      </c>
    </row>
    <row r="18" spans="1:18" ht="12.75">
      <c r="A18" s="8" t="s">
        <v>75</v>
      </c>
      <c r="B18" s="9">
        <v>197</v>
      </c>
      <c r="C18" s="13">
        <v>2.188888888888889</v>
      </c>
      <c r="D18" s="10">
        <v>0.66</v>
      </c>
      <c r="E18" s="10"/>
      <c r="F18" s="9">
        <v>90</v>
      </c>
      <c r="G18" s="9">
        <v>43</v>
      </c>
      <c r="H18" s="10">
        <v>0.4777777777777778</v>
      </c>
      <c r="I18" s="10"/>
      <c r="J18" s="9">
        <v>57</v>
      </c>
      <c r="K18" s="10">
        <v>0.6076759061833689</v>
      </c>
      <c r="L18" s="9">
        <v>36.8</v>
      </c>
      <c r="M18" s="9">
        <v>93.8</v>
      </c>
      <c r="N18" s="9"/>
      <c r="O18" s="11">
        <v>-3.8</v>
      </c>
      <c r="P18" s="14">
        <v>-51.8421052631579</v>
      </c>
      <c r="Q18" s="14"/>
      <c r="R18" s="9">
        <v>52</v>
      </c>
    </row>
    <row r="19" spans="1:18" ht="12.75">
      <c r="A19" s="8" t="s">
        <v>79</v>
      </c>
      <c r="B19" s="9">
        <v>191</v>
      </c>
      <c r="C19" s="13">
        <v>2.3875</v>
      </c>
      <c r="D19" s="10">
        <v>0.55</v>
      </c>
      <c r="E19" s="10"/>
      <c r="F19" s="9">
        <v>80</v>
      </c>
      <c r="G19" s="9">
        <v>24</v>
      </c>
      <c r="H19" s="10">
        <v>0.3</v>
      </c>
      <c r="I19" s="10"/>
      <c r="J19" s="9">
        <v>45</v>
      </c>
      <c r="K19" s="10">
        <v>0.5474452554744526</v>
      </c>
      <c r="L19" s="9">
        <v>37.2</v>
      </c>
      <c r="M19" s="9">
        <v>82.2</v>
      </c>
      <c r="N19" s="9"/>
      <c r="O19" s="11">
        <v>-2.2</v>
      </c>
      <c r="P19" s="14">
        <v>-86.81818181818181</v>
      </c>
      <c r="Q19" s="14"/>
      <c r="R19" s="9">
        <v>42</v>
      </c>
    </row>
    <row r="20" spans="1:18" ht="12.75">
      <c r="A20" s="8" t="s">
        <v>81</v>
      </c>
      <c r="B20" s="9">
        <v>184</v>
      </c>
      <c r="C20" s="13">
        <v>2.1904761904761907</v>
      </c>
      <c r="D20" s="10">
        <v>0.24</v>
      </c>
      <c r="E20" s="10"/>
      <c r="F20" s="9">
        <v>84</v>
      </c>
      <c r="G20" s="9">
        <v>35</v>
      </c>
      <c r="H20" s="10">
        <v>0.4166666666666667</v>
      </c>
      <c r="I20" s="10"/>
      <c r="J20" s="9">
        <v>53</v>
      </c>
      <c r="K20" s="10">
        <v>0.5955056179775281</v>
      </c>
      <c r="L20" s="9">
        <v>36</v>
      </c>
      <c r="M20" s="9">
        <v>89</v>
      </c>
      <c r="N20" s="9"/>
      <c r="O20" s="11">
        <v>-5</v>
      </c>
      <c r="P20" s="14">
        <v>-36.8</v>
      </c>
      <c r="Q20" s="14"/>
      <c r="R20" s="9">
        <v>43</v>
      </c>
    </row>
    <row r="21" spans="1:18" ht="12.75">
      <c r="A21" s="8" t="s">
        <v>88</v>
      </c>
      <c r="B21" s="9">
        <v>183</v>
      </c>
      <c r="C21" s="13">
        <v>2.2048192771084336</v>
      </c>
      <c r="D21" s="10">
        <v>0.37</v>
      </c>
      <c r="E21" s="10"/>
      <c r="F21" s="9">
        <v>83</v>
      </c>
      <c r="G21" s="9">
        <v>36</v>
      </c>
      <c r="H21" s="10">
        <v>0.43373493975903615</v>
      </c>
      <c r="I21" s="10"/>
      <c r="J21" s="9">
        <v>55</v>
      </c>
      <c r="K21" s="10">
        <v>0.6257110352673492</v>
      </c>
      <c r="L21" s="9">
        <v>32.9</v>
      </c>
      <c r="M21" s="9">
        <v>87.9</v>
      </c>
      <c r="N21" s="9"/>
      <c r="O21" s="11">
        <v>-4.9</v>
      </c>
      <c r="P21" s="14">
        <v>-37.3469387755102</v>
      </c>
      <c r="Q21" s="14"/>
      <c r="R21" s="9">
        <v>42</v>
      </c>
    </row>
    <row r="22" spans="1:18" ht="12.75">
      <c r="A22" s="8" t="s">
        <v>84</v>
      </c>
      <c r="B22" s="9">
        <v>177</v>
      </c>
      <c r="C22" s="13">
        <v>2.158536585365854</v>
      </c>
      <c r="D22" s="10">
        <v>0.51</v>
      </c>
      <c r="E22" s="10"/>
      <c r="F22" s="9">
        <v>82</v>
      </c>
      <c r="G22" s="9">
        <v>32</v>
      </c>
      <c r="H22" s="10">
        <v>0.3902439024390244</v>
      </c>
      <c r="I22" s="10"/>
      <c r="J22" s="9">
        <v>49</v>
      </c>
      <c r="K22" s="10">
        <v>0.5658198614318707</v>
      </c>
      <c r="L22" s="9">
        <v>37.6</v>
      </c>
      <c r="M22" s="9">
        <v>86.6</v>
      </c>
      <c r="N22" s="9"/>
      <c r="O22" s="11">
        <v>-4.6</v>
      </c>
      <c r="P22" s="14">
        <v>-38.47826086956522</v>
      </c>
      <c r="Q22" s="14"/>
      <c r="R22" s="9">
        <v>40</v>
      </c>
    </row>
    <row r="23" spans="1:18" ht="12.75">
      <c r="A23" s="8" t="s">
        <v>87</v>
      </c>
      <c r="B23" s="9">
        <v>176</v>
      </c>
      <c r="C23" s="13">
        <v>2.2</v>
      </c>
      <c r="D23" s="10">
        <v>0.68</v>
      </c>
      <c r="E23" s="10"/>
      <c r="F23" s="9">
        <v>80</v>
      </c>
      <c r="G23" s="9">
        <v>29</v>
      </c>
      <c r="H23" s="10">
        <v>0.3625</v>
      </c>
      <c r="I23" s="10"/>
      <c r="J23" s="9">
        <v>46</v>
      </c>
      <c r="K23" s="10">
        <v>0.5562273276904474</v>
      </c>
      <c r="L23" s="9">
        <v>36.7</v>
      </c>
      <c r="M23" s="9">
        <v>82.7</v>
      </c>
      <c r="N23" s="9"/>
      <c r="O23" s="11">
        <v>-2.7</v>
      </c>
      <c r="P23" s="14">
        <v>-65.18518518518518</v>
      </c>
      <c r="Q23" s="14"/>
      <c r="R23" s="9">
        <v>43</v>
      </c>
    </row>
    <row r="24" spans="1:18" ht="12.75">
      <c r="A24" s="8" t="s">
        <v>83</v>
      </c>
      <c r="B24" s="9">
        <v>170</v>
      </c>
      <c r="C24" s="13">
        <v>2.151898734177215</v>
      </c>
      <c r="D24" s="10">
        <v>0.29</v>
      </c>
      <c r="E24" s="10"/>
      <c r="F24" s="9">
        <v>79</v>
      </c>
      <c r="G24" s="9">
        <v>28</v>
      </c>
      <c r="H24" s="10">
        <v>0.35443037974683544</v>
      </c>
      <c r="I24" s="10"/>
      <c r="J24" s="9">
        <v>51</v>
      </c>
      <c r="K24" s="10">
        <v>0.6057007125890737</v>
      </c>
      <c r="L24" s="9">
        <v>33.2</v>
      </c>
      <c r="M24" s="9">
        <v>84.2</v>
      </c>
      <c r="N24" s="9"/>
      <c r="O24" s="11">
        <v>-5.2</v>
      </c>
      <c r="P24" s="14">
        <v>-32.69230769230769</v>
      </c>
      <c r="Q24" s="14"/>
      <c r="R24" s="9">
        <v>36</v>
      </c>
    </row>
    <row r="25" spans="1:18" ht="12.75">
      <c r="A25" s="8" t="s">
        <v>82</v>
      </c>
      <c r="B25" s="9">
        <v>166</v>
      </c>
      <c r="C25" s="13">
        <v>2</v>
      </c>
      <c r="D25" s="10">
        <v>0.6</v>
      </c>
      <c r="E25" s="10"/>
      <c r="F25" s="9">
        <v>83</v>
      </c>
      <c r="G25" s="9">
        <v>45</v>
      </c>
      <c r="H25" s="10">
        <v>0.5421686746987951</v>
      </c>
      <c r="I25" s="10"/>
      <c r="J25" s="9">
        <v>52</v>
      </c>
      <c r="K25" s="10">
        <v>0.7065217391304348</v>
      </c>
      <c r="L25" s="9">
        <v>21.6</v>
      </c>
      <c r="M25" s="9">
        <v>73.6</v>
      </c>
      <c r="N25" s="9"/>
      <c r="O25" s="11">
        <v>9.4</v>
      </c>
      <c r="P25" s="14">
        <v>17.659574468085104</v>
      </c>
      <c r="Q25" s="14"/>
      <c r="R25" s="9">
        <v>55</v>
      </c>
    </row>
    <row r="26" spans="1:18" ht="12.75">
      <c r="A26" s="8" t="s">
        <v>90</v>
      </c>
      <c r="B26" s="9">
        <v>165</v>
      </c>
      <c r="C26" s="13">
        <v>2.142857142857143</v>
      </c>
      <c r="D26" s="10">
        <v>0.27</v>
      </c>
      <c r="E26" s="10"/>
      <c r="F26" s="9">
        <v>77</v>
      </c>
      <c r="G26" s="9">
        <v>31</v>
      </c>
      <c r="H26" s="10">
        <v>0.4025974025974026</v>
      </c>
      <c r="I26" s="10"/>
      <c r="J26" s="9">
        <v>49</v>
      </c>
      <c r="K26" s="10">
        <v>0.5638665132336018</v>
      </c>
      <c r="L26" s="9">
        <v>37.9</v>
      </c>
      <c r="M26" s="9">
        <v>86.9</v>
      </c>
      <c r="N26" s="9"/>
      <c r="O26" s="11">
        <v>-9.9</v>
      </c>
      <c r="P26" s="14">
        <v>-16.666666666666664</v>
      </c>
      <c r="Q26" s="14"/>
      <c r="R26" s="9">
        <v>48</v>
      </c>
    </row>
    <row r="27" spans="1:18" ht="12.75">
      <c r="A27" s="8" t="s">
        <v>86</v>
      </c>
      <c r="B27" s="9">
        <v>159</v>
      </c>
      <c r="C27" s="13">
        <v>2.1486486486486487</v>
      </c>
      <c r="D27" s="10">
        <v>0.5</v>
      </c>
      <c r="E27" s="10"/>
      <c r="F27" s="9">
        <v>74</v>
      </c>
      <c r="G27" s="9">
        <v>25</v>
      </c>
      <c r="H27" s="10">
        <v>0.33783783783783783</v>
      </c>
      <c r="I27" s="10"/>
      <c r="J27" s="9">
        <v>50</v>
      </c>
      <c r="K27" s="10">
        <v>0.5707762557077626</v>
      </c>
      <c r="L27" s="9">
        <v>37.6</v>
      </c>
      <c r="M27" s="9">
        <v>87.6</v>
      </c>
      <c r="N27" s="9"/>
      <c r="O27" s="11">
        <v>-13.6</v>
      </c>
      <c r="P27" s="14">
        <v>-11.691176470588236</v>
      </c>
      <c r="Q27" s="14"/>
      <c r="R27" s="9">
        <v>53</v>
      </c>
    </row>
    <row r="28" spans="1:18" ht="12.75">
      <c r="A28" s="8" t="s">
        <v>85</v>
      </c>
      <c r="B28" s="9">
        <v>156</v>
      </c>
      <c r="C28" s="13">
        <v>2.1971830985915495</v>
      </c>
      <c r="D28" s="10">
        <v>0.52</v>
      </c>
      <c r="E28" s="10"/>
      <c r="F28" s="9">
        <v>71</v>
      </c>
      <c r="G28" s="9">
        <v>23</v>
      </c>
      <c r="H28" s="10">
        <v>0.323943661971831</v>
      </c>
      <c r="I28" s="10"/>
      <c r="J28" s="9">
        <v>45</v>
      </c>
      <c r="K28" s="10">
        <v>0.5867014341590613</v>
      </c>
      <c r="L28" s="9">
        <v>31.7</v>
      </c>
      <c r="M28" s="9">
        <v>76.7</v>
      </c>
      <c r="N28" s="9"/>
      <c r="O28" s="11">
        <v>-5.7</v>
      </c>
      <c r="P28" s="14">
        <v>-27.36842105263158</v>
      </c>
      <c r="Q28" s="14"/>
      <c r="R28" s="9">
        <v>47</v>
      </c>
    </row>
    <row r="29" spans="1:18" ht="12.75">
      <c r="A29" s="8" t="s">
        <v>91</v>
      </c>
      <c r="B29" s="9">
        <v>149</v>
      </c>
      <c r="C29" s="13">
        <v>2.403225806451613</v>
      </c>
      <c r="D29" s="10">
        <v>0.67</v>
      </c>
      <c r="E29" s="10"/>
      <c r="F29" s="9">
        <v>62</v>
      </c>
      <c r="G29" s="9">
        <v>22</v>
      </c>
      <c r="H29" s="10">
        <v>0.3548387096774194</v>
      </c>
      <c r="I29" s="10"/>
      <c r="J29" s="9">
        <v>40</v>
      </c>
      <c r="K29" s="10">
        <v>0.591715976331361</v>
      </c>
      <c r="L29" s="9">
        <v>27.6</v>
      </c>
      <c r="M29" s="9">
        <v>67.6</v>
      </c>
      <c r="N29" s="9"/>
      <c r="O29" s="11">
        <v>-5.6</v>
      </c>
      <c r="P29" s="14">
        <v>-26.607142857142858</v>
      </c>
      <c r="Q29" s="14"/>
      <c r="R29" s="9">
        <v>49</v>
      </c>
    </row>
    <row r="30" spans="1:18" ht="12.75">
      <c r="A30" s="8" t="s">
        <v>89</v>
      </c>
      <c r="B30" s="9">
        <v>143</v>
      </c>
      <c r="C30" s="13">
        <v>2.1029411764705883</v>
      </c>
      <c r="D30" s="10">
        <v>0.46</v>
      </c>
      <c r="E30" s="10"/>
      <c r="F30" s="9">
        <v>68</v>
      </c>
      <c r="G30" s="9">
        <v>23</v>
      </c>
      <c r="H30" s="10">
        <v>0.3382352941176471</v>
      </c>
      <c r="I30" s="10"/>
      <c r="J30" s="9">
        <v>39</v>
      </c>
      <c r="K30" s="10">
        <v>0.5587392550143266</v>
      </c>
      <c r="L30" s="9">
        <v>30.8</v>
      </c>
      <c r="M30" s="9">
        <v>69.8</v>
      </c>
      <c r="N30" s="9"/>
      <c r="O30" s="11">
        <v>-1.8</v>
      </c>
      <c r="P30" s="14">
        <v>-79.44444444444444</v>
      </c>
      <c r="Q30" s="14"/>
      <c r="R30" s="9">
        <v>45</v>
      </c>
    </row>
    <row r="31" spans="1:18" ht="12.75">
      <c r="A31" s="8" t="s">
        <v>92</v>
      </c>
      <c r="B31" s="9">
        <v>138</v>
      </c>
      <c r="C31" s="13">
        <v>2.090909090909091</v>
      </c>
      <c r="D31" s="10">
        <v>1.01</v>
      </c>
      <c r="E31" s="10"/>
      <c r="F31" s="9">
        <v>66</v>
      </c>
      <c r="G31" s="9">
        <v>18</v>
      </c>
      <c r="H31" s="10">
        <v>0.2727272727272727</v>
      </c>
      <c r="I31" s="10"/>
      <c r="J31" s="9">
        <v>39</v>
      </c>
      <c r="K31" s="10">
        <v>0.46153846153846156</v>
      </c>
      <c r="L31" s="9">
        <v>45.5</v>
      </c>
      <c r="M31" s="9">
        <v>84.5</v>
      </c>
      <c r="N31" s="9"/>
      <c r="O31" s="11">
        <v>-18.5</v>
      </c>
      <c r="P31" s="14">
        <v>-7.45945945945946</v>
      </c>
      <c r="Q31" s="14"/>
      <c r="R31" s="9">
        <v>37</v>
      </c>
    </row>
    <row r="33" spans="1:18" ht="12.75">
      <c r="A33" s="17" t="s">
        <v>140</v>
      </c>
      <c r="B33" s="15">
        <f>MAX(B2:B31)</f>
        <v>470</v>
      </c>
      <c r="C33" s="13">
        <f aca="true" t="shared" si="0" ref="C33:R33">MAX(C2:C31)</f>
        <v>2.9928057553956835</v>
      </c>
      <c r="D33" s="10">
        <f t="shared" si="0"/>
        <v>1.12</v>
      </c>
      <c r="E33" s="10"/>
      <c r="F33" s="9">
        <f t="shared" si="0"/>
        <v>168</v>
      </c>
      <c r="G33" s="9">
        <f t="shared" si="0"/>
        <v>77</v>
      </c>
      <c r="H33" s="10">
        <f t="shared" si="0"/>
        <v>0.5421686746987951</v>
      </c>
      <c r="I33" s="10"/>
      <c r="J33" s="9">
        <f t="shared" si="0"/>
        <v>62</v>
      </c>
      <c r="K33" s="10">
        <f t="shared" si="0"/>
        <v>0.7065217391304348</v>
      </c>
      <c r="L33" s="9">
        <f t="shared" si="0"/>
        <v>50.3</v>
      </c>
      <c r="M33" s="9">
        <f t="shared" si="0"/>
        <v>111.3</v>
      </c>
      <c r="N33" s="9"/>
      <c r="O33" s="11">
        <f t="shared" si="0"/>
        <v>78.9</v>
      </c>
      <c r="P33" s="14">
        <f t="shared" si="0"/>
        <v>161.53846153846152</v>
      </c>
      <c r="Q33" s="14"/>
      <c r="R33" s="9">
        <f t="shared" si="0"/>
        <v>92</v>
      </c>
    </row>
    <row r="34" spans="1:18" ht="12.75">
      <c r="A34" s="17" t="s">
        <v>141</v>
      </c>
      <c r="B34" s="15">
        <f>MIN(B2:B31)</f>
        <v>138</v>
      </c>
      <c r="C34" s="13">
        <f aca="true" t="shared" si="1" ref="C34:R34">MIN(C2:C31)</f>
        <v>2</v>
      </c>
      <c r="D34" s="10">
        <f t="shared" si="1"/>
        <v>0</v>
      </c>
      <c r="E34" s="10"/>
      <c r="F34" s="9">
        <f t="shared" si="1"/>
        <v>62</v>
      </c>
      <c r="G34" s="9">
        <f t="shared" si="1"/>
        <v>18</v>
      </c>
      <c r="H34" s="10">
        <f t="shared" si="1"/>
        <v>0.2727272727272727</v>
      </c>
      <c r="I34" s="10"/>
      <c r="J34" s="9">
        <f t="shared" si="1"/>
        <v>39</v>
      </c>
      <c r="K34" s="10">
        <f t="shared" si="1"/>
        <v>0.46153846153846156</v>
      </c>
      <c r="L34" s="9">
        <f t="shared" si="1"/>
        <v>21.6</v>
      </c>
      <c r="M34" s="9">
        <f t="shared" si="1"/>
        <v>67.6</v>
      </c>
      <c r="N34" s="9"/>
      <c r="O34" s="11">
        <f t="shared" si="1"/>
        <v>-18.5</v>
      </c>
      <c r="P34" s="14">
        <f t="shared" si="1"/>
        <v>-250</v>
      </c>
      <c r="Q34" s="14"/>
      <c r="R34" s="9">
        <f t="shared" si="1"/>
        <v>36</v>
      </c>
    </row>
    <row r="35" spans="1:18" ht="12.75">
      <c r="A35" s="17" t="s">
        <v>142</v>
      </c>
      <c r="B35" s="15">
        <f>B33-B34</f>
        <v>332</v>
      </c>
      <c r="C35" s="13">
        <f aca="true" t="shared" si="2" ref="C35:R35">C33-C34</f>
        <v>0.9928057553956835</v>
      </c>
      <c r="D35" s="10">
        <f t="shared" si="2"/>
        <v>1.12</v>
      </c>
      <c r="E35" s="10"/>
      <c r="F35" s="9">
        <f t="shared" si="2"/>
        <v>106</v>
      </c>
      <c r="G35" s="9">
        <f t="shared" si="2"/>
        <v>59</v>
      </c>
      <c r="H35" s="10">
        <f t="shared" si="2"/>
        <v>0.26944140197152244</v>
      </c>
      <c r="I35" s="10"/>
      <c r="J35" s="9">
        <f t="shared" si="2"/>
        <v>23</v>
      </c>
      <c r="K35" s="10">
        <f t="shared" si="2"/>
        <v>0.24498327759197325</v>
      </c>
      <c r="L35" s="9">
        <f t="shared" si="2"/>
        <v>28.699999999999996</v>
      </c>
      <c r="M35" s="9">
        <f t="shared" si="2"/>
        <v>43.7</v>
      </c>
      <c r="N35" s="9"/>
      <c r="O35" s="11">
        <f t="shared" si="2"/>
        <v>97.4</v>
      </c>
      <c r="P35" s="14">
        <f t="shared" si="2"/>
        <v>411.53846153846155</v>
      </c>
      <c r="Q35" s="14"/>
      <c r="R35" s="9">
        <f t="shared" si="2"/>
        <v>56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222.56666666666666</v>
      </c>
      <c r="C37" s="13">
        <f aca="true" t="shared" si="3" ref="C37:R37">AVERAGE(C2:C31)</f>
        <v>2.3260953783420586</v>
      </c>
      <c r="D37" s="10">
        <f t="shared" si="3"/>
        <v>0.4559999999999999</v>
      </c>
      <c r="E37" s="10"/>
      <c r="F37" s="9">
        <f t="shared" si="3"/>
        <v>93.96666666666667</v>
      </c>
      <c r="G37" s="9">
        <f t="shared" si="3"/>
        <v>39.7</v>
      </c>
      <c r="H37" s="10">
        <f t="shared" si="3"/>
        <v>0.4139690645210402</v>
      </c>
      <c r="I37" s="10"/>
      <c r="J37" s="9">
        <f t="shared" si="3"/>
        <v>50.2</v>
      </c>
      <c r="K37" s="10">
        <f t="shared" si="3"/>
        <v>0.5723708389171244</v>
      </c>
      <c r="L37" s="9">
        <f t="shared" si="3"/>
        <v>37.65</v>
      </c>
      <c r="M37" s="9">
        <f t="shared" si="3"/>
        <v>87.85</v>
      </c>
      <c r="N37" s="9"/>
      <c r="O37" s="11">
        <f t="shared" si="3"/>
        <v>6.116666666666669</v>
      </c>
      <c r="P37" s="14">
        <f t="shared" si="3"/>
        <v>-1.3440765584481484</v>
      </c>
      <c r="Q37" s="14"/>
      <c r="R37" s="9">
        <f t="shared" si="3"/>
        <v>52.1</v>
      </c>
    </row>
    <row r="38" spans="1:18" ht="12.75">
      <c r="A38" s="17" t="s">
        <v>134</v>
      </c>
      <c r="B38" s="15">
        <f>STDEV(B2:B31)</f>
        <v>78.63257346160943</v>
      </c>
      <c r="C38" s="13">
        <f aca="true" t="shared" si="4" ref="C38:R38">STDEV(C2:C31)</f>
        <v>0.23412067771923664</v>
      </c>
      <c r="D38" s="10">
        <f t="shared" si="4"/>
        <v>0.2818485775902643</v>
      </c>
      <c r="E38" s="10"/>
      <c r="F38" s="9">
        <f t="shared" si="4"/>
        <v>23.271239217382558</v>
      </c>
      <c r="G38" s="9">
        <f t="shared" si="4"/>
        <v>14.273558868012588</v>
      </c>
      <c r="H38" s="10">
        <f t="shared" si="4"/>
        <v>0.07301688803428281</v>
      </c>
      <c r="I38" s="10"/>
      <c r="J38" s="9">
        <f t="shared" si="4"/>
        <v>6.093523979009086</v>
      </c>
      <c r="K38" s="10">
        <f t="shared" si="4"/>
        <v>0.048565561256932295</v>
      </c>
      <c r="L38" s="9">
        <f t="shared" si="4"/>
        <v>6.2331012926261415</v>
      </c>
      <c r="M38" s="9">
        <f t="shared" si="4"/>
        <v>9.312755435052802</v>
      </c>
      <c r="N38" s="9"/>
      <c r="O38" s="11">
        <f t="shared" si="4"/>
        <v>18.3959906301446</v>
      </c>
      <c r="P38" s="14">
        <f t="shared" si="4"/>
        <v>74.77287200236142</v>
      </c>
      <c r="Q38" s="14"/>
      <c r="R38" s="9">
        <f t="shared" si="4"/>
        <v>11.148990985734983</v>
      </c>
    </row>
    <row r="39" spans="1:18" ht="12.75">
      <c r="A39" s="17" t="s">
        <v>135</v>
      </c>
      <c r="B39" s="16">
        <f>B38/B37</f>
        <v>0.3532989671781163</v>
      </c>
      <c r="C39" s="12">
        <f aca="true" t="shared" si="5" ref="C39:R39">C38/C37</f>
        <v>0.10064964657042905</v>
      </c>
      <c r="D39" s="12">
        <f t="shared" si="5"/>
        <v>0.6180889859435622</v>
      </c>
      <c r="E39" s="12"/>
      <c r="F39" s="12">
        <f t="shared" si="5"/>
        <v>0.24765419528963345</v>
      </c>
      <c r="G39" s="12">
        <f t="shared" si="5"/>
        <v>0.3595354878592591</v>
      </c>
      <c r="H39" s="12">
        <f t="shared" si="5"/>
        <v>0.1763824746633252</v>
      </c>
      <c r="I39" s="12"/>
      <c r="J39" s="12">
        <f t="shared" si="5"/>
        <v>0.12138493982089811</v>
      </c>
      <c r="K39" s="12">
        <f t="shared" si="5"/>
        <v>0.08484981755676808</v>
      </c>
      <c r="L39" s="12">
        <f t="shared" si="5"/>
        <v>0.16555381919325743</v>
      </c>
      <c r="M39" s="12">
        <f t="shared" si="5"/>
        <v>0.10600746084294596</v>
      </c>
      <c r="N39" s="12"/>
      <c r="O39" s="12">
        <f t="shared" si="5"/>
        <v>3.0075189041108326</v>
      </c>
      <c r="P39" s="12">
        <f t="shared" si="5"/>
        <v>-55.63140844349902</v>
      </c>
      <c r="Q39" s="12"/>
      <c r="R39" s="12">
        <f t="shared" si="5"/>
        <v>0.21399214943829142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171.5</v>
      </c>
      <c r="C41" s="13">
        <f aca="true" t="shared" si="6" ref="C41:R41">PERCENTILE(C$2:C$31,0.25)</f>
        <v>2.1661246612466125</v>
      </c>
      <c r="D41" s="10">
        <f t="shared" si="6"/>
        <v>0.2475</v>
      </c>
      <c r="E41" s="10"/>
      <c r="F41" s="9">
        <f t="shared" si="6"/>
        <v>80</v>
      </c>
      <c r="G41" s="9">
        <f t="shared" si="6"/>
        <v>29</v>
      </c>
      <c r="H41" s="10">
        <f t="shared" si="6"/>
        <v>0.3545324622294814</v>
      </c>
      <c r="I41" s="10"/>
      <c r="J41" s="9">
        <f t="shared" si="6"/>
        <v>47.5</v>
      </c>
      <c r="K41" s="10">
        <f t="shared" si="6"/>
        <v>0.5491571881352997</v>
      </c>
      <c r="L41" s="9">
        <f t="shared" si="6"/>
        <v>33.6</v>
      </c>
      <c r="M41" s="9">
        <f t="shared" si="6"/>
        <v>83.075</v>
      </c>
      <c r="N41" s="9"/>
      <c r="O41" s="11">
        <f t="shared" si="6"/>
        <v>-4.825</v>
      </c>
      <c r="P41" s="14">
        <f t="shared" si="6"/>
        <v>-35.77307692307692</v>
      </c>
      <c r="Q41" s="14"/>
      <c r="R41" s="9">
        <f t="shared" si="6"/>
        <v>44.25</v>
      </c>
    </row>
    <row r="42" spans="1:18" ht="12.75">
      <c r="A42" s="17" t="s">
        <v>137</v>
      </c>
      <c r="B42" s="15">
        <f>PERCENTILE(B$2:B$31,0.5)</f>
        <v>202.5</v>
      </c>
      <c r="C42" s="13">
        <f aca="true" t="shared" si="7" ref="C42:R42">PERCENTILE(C$2:C$31,0.5)</f>
        <v>2.2076727964489535</v>
      </c>
      <c r="D42" s="10">
        <f t="shared" si="7"/>
        <v>0.46</v>
      </c>
      <c r="E42" s="10"/>
      <c r="F42" s="9">
        <f t="shared" si="7"/>
        <v>91</v>
      </c>
      <c r="G42" s="9">
        <f t="shared" si="7"/>
        <v>36.5</v>
      </c>
      <c r="H42" s="10">
        <f t="shared" si="7"/>
        <v>0.4212962962962963</v>
      </c>
      <c r="I42" s="10"/>
      <c r="J42" s="9">
        <f t="shared" si="7"/>
        <v>50</v>
      </c>
      <c r="K42" s="10">
        <f t="shared" si="7"/>
        <v>0.5622023149127651</v>
      </c>
      <c r="L42" s="9">
        <f t="shared" si="7"/>
        <v>37.400000000000006</v>
      </c>
      <c r="M42" s="9">
        <f t="shared" si="7"/>
        <v>87.75</v>
      </c>
      <c r="N42" s="9"/>
      <c r="O42" s="11">
        <f t="shared" si="7"/>
        <v>1.35</v>
      </c>
      <c r="P42" s="14">
        <f t="shared" si="7"/>
        <v>8.393789202168797</v>
      </c>
      <c r="Q42" s="14"/>
      <c r="R42" s="9">
        <f t="shared" si="7"/>
        <v>50.5</v>
      </c>
    </row>
    <row r="43" spans="1:18" ht="12.75">
      <c r="A43" s="17" t="s">
        <v>138</v>
      </c>
      <c r="B43" s="15">
        <f>PERCENTILE(B$2:B$31,0.75)</f>
        <v>244.25</v>
      </c>
      <c r="C43" s="13">
        <f aca="true" t="shared" si="8" ref="C43:R43">PERCENTILE(C$2:C$31,0.75)</f>
        <v>2.4311635944700463</v>
      </c>
      <c r="D43" s="10">
        <f t="shared" si="8"/>
        <v>0.645</v>
      </c>
      <c r="E43" s="10"/>
      <c r="F43" s="9">
        <f t="shared" si="8"/>
        <v>100</v>
      </c>
      <c r="G43" s="9">
        <f t="shared" si="8"/>
        <v>46.75</v>
      </c>
      <c r="H43" s="10">
        <f t="shared" si="8"/>
        <v>0.46984649122807015</v>
      </c>
      <c r="I43" s="10"/>
      <c r="J43" s="9">
        <f t="shared" si="8"/>
        <v>53</v>
      </c>
      <c r="K43" s="10">
        <f t="shared" si="8"/>
        <v>0.6031519389361872</v>
      </c>
      <c r="L43" s="9">
        <f t="shared" si="8"/>
        <v>42</v>
      </c>
      <c r="M43" s="9">
        <f t="shared" si="8"/>
        <v>93.775</v>
      </c>
      <c r="N43" s="9"/>
      <c r="O43" s="11">
        <f t="shared" si="8"/>
        <v>11.35</v>
      </c>
      <c r="P43" s="14">
        <f t="shared" si="8"/>
        <v>19.784692635423006</v>
      </c>
      <c r="Q43" s="14"/>
      <c r="R43" s="9">
        <f t="shared" si="8"/>
        <v>57.75</v>
      </c>
    </row>
    <row r="44" spans="1:18" ht="12.75">
      <c r="A44" s="17" t="s">
        <v>139</v>
      </c>
      <c r="B44" s="16">
        <f>(B43-B41)/B42</f>
        <v>0.3592592592592593</v>
      </c>
      <c r="C44" s="12">
        <f aca="true" t="shared" si="9" ref="C44:R44">(C43-C41)/C42</f>
        <v>0.12005353947820051</v>
      </c>
      <c r="D44" s="12">
        <f t="shared" si="9"/>
        <v>0.8641304347826086</v>
      </c>
      <c r="E44" s="12"/>
      <c r="F44" s="12">
        <f t="shared" si="9"/>
        <v>0.21978021978021978</v>
      </c>
      <c r="G44" s="12">
        <f t="shared" si="9"/>
        <v>0.4863013698630137</v>
      </c>
      <c r="H44" s="12">
        <f t="shared" si="9"/>
        <v>0.27371242048016664</v>
      </c>
      <c r="I44" s="12"/>
      <c r="J44" s="12">
        <f t="shared" si="9"/>
        <v>0.11</v>
      </c>
      <c r="K44" s="12">
        <f t="shared" si="9"/>
        <v>0.09604149497190478</v>
      </c>
      <c r="L44" s="12">
        <f t="shared" si="9"/>
        <v>0.22459893048128335</v>
      </c>
      <c r="M44" s="12">
        <f t="shared" si="9"/>
        <v>0.12193732193732197</v>
      </c>
      <c r="N44" s="12"/>
      <c r="O44" s="12">
        <f t="shared" si="9"/>
        <v>11.981481481481481</v>
      </c>
      <c r="P44" s="12">
        <f t="shared" si="9"/>
        <v>6.618914082825055</v>
      </c>
      <c r="Q44" s="12"/>
      <c r="R44" s="12">
        <f t="shared" si="9"/>
        <v>0.26732673267326734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2" max="2" width="6.7109375" style="2" bestFit="1" customWidth="1"/>
    <col min="3" max="3" width="5.7109375" style="2" bestFit="1" customWidth="1"/>
    <col min="4" max="4" width="6.28125" style="3" bestFit="1" customWidth="1"/>
    <col min="5" max="5" width="0.85546875" style="3" customWidth="1"/>
    <col min="6" max="6" width="6.140625" style="2" bestFit="1" customWidth="1"/>
    <col min="7" max="7" width="5.8515625" style="2" bestFit="1" customWidth="1"/>
    <col min="8" max="8" width="6.421875" style="2" customWidth="1"/>
    <col min="9" max="9" width="0.85546875" style="2" customWidth="1"/>
    <col min="10" max="10" width="7.421875" style="2" bestFit="1" customWidth="1"/>
    <col min="11" max="11" width="5.8515625" style="2" customWidth="1"/>
    <col min="12" max="12" width="6.57421875" style="2" bestFit="1" customWidth="1"/>
    <col min="13" max="13" width="6.140625" style="2" bestFit="1" customWidth="1"/>
    <col min="14" max="14" width="0.85546875" style="2" customWidth="1"/>
    <col min="15" max="15" width="7.28125" style="1" bestFit="1" customWidth="1"/>
    <col min="16" max="16" width="5.7109375" style="1" bestFit="1" customWidth="1"/>
    <col min="17" max="17" width="0.85546875" style="1" customWidth="1"/>
    <col min="18" max="18" width="5.7109375" style="2" bestFit="1" customWidth="1"/>
  </cols>
  <sheetData>
    <row r="1" spans="1:18" ht="25.5">
      <c r="A1" s="4">
        <v>2008</v>
      </c>
      <c r="B1" s="5" t="s">
        <v>1</v>
      </c>
      <c r="C1" s="5" t="s">
        <v>123</v>
      </c>
      <c r="D1" s="6" t="s">
        <v>127</v>
      </c>
      <c r="E1" s="6"/>
      <c r="F1" s="5" t="s">
        <v>128</v>
      </c>
      <c r="G1" s="5" t="s">
        <v>129</v>
      </c>
      <c r="H1" s="5" t="s">
        <v>124</v>
      </c>
      <c r="I1" s="5"/>
      <c r="J1" s="5" t="s">
        <v>130</v>
      </c>
      <c r="K1" s="5" t="s">
        <v>125</v>
      </c>
      <c r="L1" s="5" t="s">
        <v>131</v>
      </c>
      <c r="M1" s="5" t="s">
        <v>132</v>
      </c>
      <c r="N1" s="5"/>
      <c r="O1" s="7" t="s">
        <v>143</v>
      </c>
      <c r="P1" s="7" t="s">
        <v>126</v>
      </c>
      <c r="Q1" s="7"/>
      <c r="R1" s="5" t="s">
        <v>144</v>
      </c>
    </row>
    <row r="2" spans="1:18" ht="12.75">
      <c r="A2" s="8" t="s">
        <v>63</v>
      </c>
      <c r="B2" s="9">
        <v>448</v>
      </c>
      <c r="C2" s="13">
        <v>2.8</v>
      </c>
      <c r="D2" s="10">
        <v>0.35</v>
      </c>
      <c r="E2" s="10"/>
      <c r="F2" s="9">
        <v>160</v>
      </c>
      <c r="G2" s="9">
        <v>78</v>
      </c>
      <c r="H2" s="10">
        <v>0.4875</v>
      </c>
      <c r="I2" s="10"/>
      <c r="J2" s="9">
        <v>53</v>
      </c>
      <c r="K2" s="10">
        <v>0.5662393162393162</v>
      </c>
      <c r="L2" s="9">
        <v>40.6</v>
      </c>
      <c r="M2" s="9">
        <v>93.6</v>
      </c>
      <c r="N2" s="9"/>
      <c r="O2" s="11">
        <v>66.4</v>
      </c>
      <c r="P2" s="14">
        <v>6.746987951807228</v>
      </c>
      <c r="Q2" s="14"/>
      <c r="R2" s="9">
        <v>88</v>
      </c>
    </row>
    <row r="3" spans="1:18" ht="12.75">
      <c r="A3" s="8" t="s">
        <v>64</v>
      </c>
      <c r="B3" s="9">
        <v>411</v>
      </c>
      <c r="C3" s="13">
        <v>3</v>
      </c>
      <c r="D3" s="10">
        <v>0</v>
      </c>
      <c r="E3" s="10"/>
      <c r="F3" s="9">
        <v>137</v>
      </c>
      <c r="G3" s="9">
        <v>61</v>
      </c>
      <c r="H3" s="10">
        <v>0.44525547445255476</v>
      </c>
      <c r="I3" s="10"/>
      <c r="J3" s="9">
        <v>57</v>
      </c>
      <c r="K3" s="10">
        <v>0.5362182502351834</v>
      </c>
      <c r="L3" s="9">
        <v>49.3</v>
      </c>
      <c r="M3" s="9">
        <v>106.3</v>
      </c>
      <c r="N3" s="9"/>
      <c r="O3" s="11">
        <v>30.7</v>
      </c>
      <c r="P3" s="14">
        <v>13.387622149837133</v>
      </c>
      <c r="Q3" s="14"/>
      <c r="R3" s="9">
        <v>50</v>
      </c>
    </row>
    <row r="4" spans="1:18" ht="12.75">
      <c r="A4" s="8" t="s">
        <v>65</v>
      </c>
      <c r="B4" s="9">
        <v>334</v>
      </c>
      <c r="C4" s="13">
        <v>2.402877697841727</v>
      </c>
      <c r="D4" s="10">
        <v>0.72</v>
      </c>
      <c r="E4" s="10"/>
      <c r="F4" s="9">
        <v>139</v>
      </c>
      <c r="G4" s="9">
        <v>74</v>
      </c>
      <c r="H4" s="10">
        <v>0.5323741007194245</v>
      </c>
      <c r="I4" s="10"/>
      <c r="J4" s="9">
        <v>50</v>
      </c>
      <c r="K4" s="10">
        <v>0.5030181086519114</v>
      </c>
      <c r="L4" s="9">
        <v>49.4</v>
      </c>
      <c r="M4" s="9">
        <v>99.4</v>
      </c>
      <c r="N4" s="9"/>
      <c r="O4" s="11">
        <v>39.6</v>
      </c>
      <c r="P4" s="14">
        <v>8.434343434343434</v>
      </c>
      <c r="Q4" s="14"/>
      <c r="R4" s="9">
        <v>70</v>
      </c>
    </row>
    <row r="5" spans="1:18" ht="12.75">
      <c r="A5" s="8" t="s">
        <v>66</v>
      </c>
      <c r="B5" s="9">
        <v>303</v>
      </c>
      <c r="C5" s="13">
        <v>2.7545454545454544</v>
      </c>
      <c r="D5" s="10">
        <v>0</v>
      </c>
      <c r="E5" s="10"/>
      <c r="F5" s="9">
        <v>110</v>
      </c>
      <c r="G5" s="9">
        <v>54</v>
      </c>
      <c r="H5" s="10">
        <v>0.4909090909090909</v>
      </c>
      <c r="I5" s="10"/>
      <c r="J5" s="9">
        <v>53</v>
      </c>
      <c r="K5" s="10">
        <v>0.5486542443064183</v>
      </c>
      <c r="L5" s="9">
        <v>43.6</v>
      </c>
      <c r="M5" s="9">
        <v>96.6</v>
      </c>
      <c r="N5" s="9"/>
      <c r="O5" s="11">
        <v>13.4</v>
      </c>
      <c r="P5" s="14">
        <v>22.611940298507463</v>
      </c>
      <c r="Q5" s="14"/>
      <c r="R5" s="9">
        <v>57</v>
      </c>
    </row>
    <row r="6" spans="1:18" ht="12.75">
      <c r="A6" s="8" t="s">
        <v>67</v>
      </c>
      <c r="B6" s="9">
        <v>275</v>
      </c>
      <c r="C6" s="13">
        <v>2.696078431372549</v>
      </c>
      <c r="D6" s="10">
        <v>0.24</v>
      </c>
      <c r="E6" s="10"/>
      <c r="F6" s="9">
        <v>102</v>
      </c>
      <c r="G6" s="9">
        <v>52</v>
      </c>
      <c r="H6" s="10">
        <v>0.5098039215686274</v>
      </c>
      <c r="I6" s="10"/>
      <c r="J6" s="9">
        <v>66</v>
      </c>
      <c r="K6" s="10">
        <v>0.6358381502890174</v>
      </c>
      <c r="L6" s="9">
        <v>37.8</v>
      </c>
      <c r="M6" s="9">
        <v>103.8</v>
      </c>
      <c r="N6" s="9"/>
      <c r="O6" s="11">
        <v>-1.8</v>
      </c>
      <c r="P6" s="14">
        <v>-152.77777777777777</v>
      </c>
      <c r="Q6" s="14"/>
      <c r="R6" s="9">
        <v>56</v>
      </c>
    </row>
    <row r="7" spans="1:18" ht="12.75">
      <c r="A7" s="8" t="s">
        <v>68</v>
      </c>
      <c r="B7" s="9">
        <v>273</v>
      </c>
      <c r="C7" s="13">
        <v>2.6</v>
      </c>
      <c r="D7" s="10">
        <v>0.73</v>
      </c>
      <c r="E7" s="10"/>
      <c r="F7" s="9">
        <v>105</v>
      </c>
      <c r="G7" s="9">
        <v>44</v>
      </c>
      <c r="H7" s="10">
        <v>0.41904761904761906</v>
      </c>
      <c r="I7" s="10"/>
      <c r="J7" s="9">
        <v>56</v>
      </c>
      <c r="K7" s="10">
        <v>0.6167400881057269</v>
      </c>
      <c r="L7" s="9">
        <v>34.8</v>
      </c>
      <c r="M7" s="9">
        <v>90.8</v>
      </c>
      <c r="N7" s="9"/>
      <c r="O7" s="11">
        <v>14.2</v>
      </c>
      <c r="P7" s="14">
        <v>19.225352112676056</v>
      </c>
      <c r="Q7" s="14"/>
      <c r="R7" s="9">
        <v>50</v>
      </c>
    </row>
    <row r="8" spans="1:18" ht="12.75">
      <c r="A8" s="8" t="s">
        <v>69</v>
      </c>
      <c r="B8" s="9">
        <v>263</v>
      </c>
      <c r="C8" s="13">
        <v>2.711340206185567</v>
      </c>
      <c r="D8" s="10">
        <v>0.46</v>
      </c>
      <c r="E8" s="10"/>
      <c r="F8" s="9">
        <v>97</v>
      </c>
      <c r="G8" s="9">
        <v>36</v>
      </c>
      <c r="H8" s="10">
        <v>0.3711340206185567</v>
      </c>
      <c r="I8" s="10"/>
      <c r="J8" s="9">
        <v>56</v>
      </c>
      <c r="K8" s="10">
        <v>0.56</v>
      </c>
      <c r="L8" s="9">
        <v>44</v>
      </c>
      <c r="M8" s="9">
        <v>100</v>
      </c>
      <c r="N8" s="9"/>
      <c r="O8" s="11">
        <v>-3</v>
      </c>
      <c r="P8" s="14">
        <v>-87.66666666666667</v>
      </c>
      <c r="Q8" s="14"/>
      <c r="R8" s="9">
        <v>56</v>
      </c>
    </row>
    <row r="9" spans="1:18" ht="12.75">
      <c r="A9" s="8" t="s">
        <v>70</v>
      </c>
      <c r="B9" s="9">
        <v>236</v>
      </c>
      <c r="C9" s="13">
        <v>2.205607476635514</v>
      </c>
      <c r="D9" s="10">
        <v>0.47</v>
      </c>
      <c r="E9" s="10"/>
      <c r="F9" s="9">
        <v>107</v>
      </c>
      <c r="G9" s="9">
        <v>57</v>
      </c>
      <c r="H9" s="10">
        <v>0.5327102803738317</v>
      </c>
      <c r="I9" s="10"/>
      <c r="J9" s="9">
        <v>52</v>
      </c>
      <c r="K9" s="10">
        <v>0.5922551252847381</v>
      </c>
      <c r="L9" s="9">
        <v>35.8</v>
      </c>
      <c r="M9" s="9">
        <v>87.8</v>
      </c>
      <c r="N9" s="9"/>
      <c r="O9" s="11">
        <v>19.2</v>
      </c>
      <c r="P9" s="14">
        <v>12.291666666666668</v>
      </c>
      <c r="Q9" s="14"/>
      <c r="R9" s="9">
        <v>71</v>
      </c>
    </row>
    <row r="10" spans="1:18" ht="12.75">
      <c r="A10" s="8" t="s">
        <v>71</v>
      </c>
      <c r="B10" s="9">
        <v>231</v>
      </c>
      <c r="C10" s="13">
        <v>2.5384615384615383</v>
      </c>
      <c r="D10" s="10">
        <v>0.21</v>
      </c>
      <c r="E10" s="10"/>
      <c r="F10" s="9">
        <v>91</v>
      </c>
      <c r="G10" s="9">
        <v>44</v>
      </c>
      <c r="H10" s="10">
        <v>0.4835164835164835</v>
      </c>
      <c r="I10" s="10"/>
      <c r="J10" s="9">
        <v>56</v>
      </c>
      <c r="K10" s="10">
        <v>0.6313416009019166</v>
      </c>
      <c r="L10" s="9">
        <v>32.7</v>
      </c>
      <c r="M10" s="9">
        <v>88.7</v>
      </c>
      <c r="N10" s="9"/>
      <c r="O10" s="11">
        <v>2.3</v>
      </c>
      <c r="P10" s="14">
        <v>100.43478260869566</v>
      </c>
      <c r="Q10" s="14"/>
      <c r="R10" s="9">
        <v>62</v>
      </c>
    </row>
    <row r="11" spans="1:18" ht="12.75">
      <c r="A11" s="8" t="s">
        <v>72</v>
      </c>
      <c r="B11" s="9">
        <v>222</v>
      </c>
      <c r="C11" s="13">
        <v>2.288659793814433</v>
      </c>
      <c r="D11" s="10">
        <v>1.13</v>
      </c>
      <c r="E11" s="10"/>
      <c r="F11" s="9">
        <v>97</v>
      </c>
      <c r="G11" s="9">
        <v>44</v>
      </c>
      <c r="H11" s="10">
        <v>0.4536082474226804</v>
      </c>
      <c r="I11" s="10"/>
      <c r="J11" s="9">
        <v>53</v>
      </c>
      <c r="K11" s="10">
        <v>0.5573080967402735</v>
      </c>
      <c r="L11" s="9">
        <v>42.1</v>
      </c>
      <c r="M11" s="9">
        <v>95.1</v>
      </c>
      <c r="N11" s="9"/>
      <c r="O11" s="11">
        <v>1.9</v>
      </c>
      <c r="P11" s="14">
        <v>116.8421052631579</v>
      </c>
      <c r="Q11" s="14"/>
      <c r="R11" s="9">
        <v>64</v>
      </c>
    </row>
    <row r="12" spans="1:18" ht="12.75">
      <c r="A12" s="8" t="s">
        <v>73</v>
      </c>
      <c r="B12" s="9">
        <v>217</v>
      </c>
      <c r="C12" s="13">
        <v>2.3085106382978724</v>
      </c>
      <c r="D12" s="10">
        <v>0.52</v>
      </c>
      <c r="E12" s="10"/>
      <c r="F12" s="9">
        <v>94</v>
      </c>
      <c r="G12" s="9">
        <v>44</v>
      </c>
      <c r="H12" s="10">
        <v>0.46808510638297873</v>
      </c>
      <c r="I12" s="10"/>
      <c r="J12" s="9">
        <v>51</v>
      </c>
      <c r="K12" s="10">
        <v>0.5466237942122186</v>
      </c>
      <c r="L12" s="9">
        <v>42.3</v>
      </c>
      <c r="M12" s="9">
        <v>93.3</v>
      </c>
      <c r="N12" s="9"/>
      <c r="O12" s="11">
        <v>0.7</v>
      </c>
      <c r="P12" s="14">
        <v>310</v>
      </c>
      <c r="Q12" s="14"/>
      <c r="R12" s="9">
        <v>58</v>
      </c>
    </row>
    <row r="13" spans="1:18" ht="12.75">
      <c r="A13" s="8" t="s">
        <v>74</v>
      </c>
      <c r="B13" s="9">
        <v>210</v>
      </c>
      <c r="C13" s="13">
        <v>2.3076923076923075</v>
      </c>
      <c r="D13" s="10">
        <v>0.87</v>
      </c>
      <c r="E13" s="10"/>
      <c r="F13" s="9">
        <v>91</v>
      </c>
      <c r="G13" s="9">
        <v>29</v>
      </c>
      <c r="H13" s="10">
        <v>0.31868131868131866</v>
      </c>
      <c r="I13" s="10"/>
      <c r="J13" s="9">
        <v>49</v>
      </c>
      <c r="K13" s="10">
        <v>0.5456570155902004</v>
      </c>
      <c r="L13" s="9">
        <v>40.8</v>
      </c>
      <c r="M13" s="9">
        <v>89.8</v>
      </c>
      <c r="N13" s="9"/>
      <c r="O13" s="11">
        <v>1.2</v>
      </c>
      <c r="P13" s="14">
        <v>175</v>
      </c>
      <c r="Q13" s="14"/>
      <c r="R13" s="9">
        <v>46</v>
      </c>
    </row>
    <row r="14" spans="1:18" ht="12.75">
      <c r="A14" s="8" t="s">
        <v>75</v>
      </c>
      <c r="B14" s="9">
        <v>207</v>
      </c>
      <c r="C14" s="13">
        <v>2.15625</v>
      </c>
      <c r="D14" s="10">
        <v>0.63</v>
      </c>
      <c r="E14" s="10"/>
      <c r="F14" s="9">
        <v>96</v>
      </c>
      <c r="G14" s="9">
        <v>50</v>
      </c>
      <c r="H14" s="10">
        <v>0.5208333333333334</v>
      </c>
      <c r="I14" s="10"/>
      <c r="J14" s="9">
        <v>54</v>
      </c>
      <c r="K14" s="10">
        <v>0.5914567360350493</v>
      </c>
      <c r="L14" s="9">
        <v>37.3</v>
      </c>
      <c r="M14" s="9">
        <v>91.3</v>
      </c>
      <c r="N14" s="9"/>
      <c r="O14" s="11">
        <v>4.7</v>
      </c>
      <c r="P14" s="14">
        <v>44.04255319148936</v>
      </c>
      <c r="Q14" s="14"/>
      <c r="R14" s="9">
        <v>56</v>
      </c>
    </row>
    <row r="15" spans="1:18" ht="12.75">
      <c r="A15" s="8" t="s">
        <v>76</v>
      </c>
      <c r="B15" s="9">
        <v>205</v>
      </c>
      <c r="C15" s="13">
        <v>2.5949367088607596</v>
      </c>
      <c r="D15" s="10">
        <v>0</v>
      </c>
      <c r="E15" s="10"/>
      <c r="F15" s="9">
        <v>79</v>
      </c>
      <c r="G15" s="9">
        <v>21</v>
      </c>
      <c r="H15" s="10">
        <v>0.26582278481012656</v>
      </c>
      <c r="I15" s="10"/>
      <c r="J15" s="9">
        <v>46</v>
      </c>
      <c r="K15" s="10">
        <v>0.5927835051546392</v>
      </c>
      <c r="L15" s="9">
        <v>31.6</v>
      </c>
      <c r="M15" s="9">
        <v>77.6</v>
      </c>
      <c r="N15" s="9"/>
      <c r="O15" s="11">
        <v>1.4</v>
      </c>
      <c r="P15" s="14">
        <v>146.42857142857144</v>
      </c>
      <c r="Q15" s="14"/>
      <c r="R15" s="9">
        <v>35</v>
      </c>
    </row>
    <row r="16" spans="1:18" ht="12.75">
      <c r="A16" s="8" t="s">
        <v>77</v>
      </c>
      <c r="B16" s="9">
        <v>203</v>
      </c>
      <c r="C16" s="13">
        <v>2.0927835051546393</v>
      </c>
      <c r="D16" s="10">
        <v>0.15</v>
      </c>
      <c r="E16" s="10"/>
      <c r="F16" s="9">
        <v>97</v>
      </c>
      <c r="G16" s="9">
        <v>52</v>
      </c>
      <c r="H16" s="10">
        <v>0.5360824742268041</v>
      </c>
      <c r="I16" s="10"/>
      <c r="J16" s="9">
        <v>54</v>
      </c>
      <c r="K16" s="10">
        <v>0.6026785714285715</v>
      </c>
      <c r="L16" s="9">
        <v>35.6</v>
      </c>
      <c r="M16" s="9">
        <v>89.6</v>
      </c>
      <c r="N16" s="9"/>
      <c r="O16" s="11">
        <v>7.4</v>
      </c>
      <c r="P16" s="14">
        <v>27.43243243243243</v>
      </c>
      <c r="Q16" s="14"/>
      <c r="R16" s="9">
        <v>60</v>
      </c>
    </row>
    <row r="17" spans="1:18" ht="12.75">
      <c r="A17" s="8" t="s">
        <v>78</v>
      </c>
      <c r="B17" s="9">
        <v>202</v>
      </c>
      <c r="C17" s="13">
        <v>2.2444444444444445</v>
      </c>
      <c r="D17" s="10">
        <v>0.17</v>
      </c>
      <c r="E17" s="10"/>
      <c r="F17" s="9">
        <v>90</v>
      </c>
      <c r="G17" s="9">
        <v>30</v>
      </c>
      <c r="H17" s="10">
        <v>0.3333333333333333</v>
      </c>
      <c r="I17" s="10"/>
      <c r="J17" s="9">
        <v>53</v>
      </c>
      <c r="K17" s="10">
        <v>0.5955056179775281</v>
      </c>
      <c r="L17" s="9">
        <v>36</v>
      </c>
      <c r="M17" s="9">
        <v>89</v>
      </c>
      <c r="N17" s="9"/>
      <c r="O17" s="11">
        <v>1</v>
      </c>
      <c r="P17" s="14">
        <v>202</v>
      </c>
      <c r="Q17" s="14"/>
      <c r="R17" s="9">
        <v>41</v>
      </c>
    </row>
    <row r="18" spans="1:18" ht="12.75">
      <c r="A18" s="8" t="s">
        <v>79</v>
      </c>
      <c r="B18" s="9">
        <v>200</v>
      </c>
      <c r="C18" s="13">
        <v>2.380952380952381</v>
      </c>
      <c r="D18" s="10">
        <v>0.53</v>
      </c>
      <c r="E18" s="10"/>
      <c r="F18" s="9">
        <v>84</v>
      </c>
      <c r="G18" s="9">
        <v>32</v>
      </c>
      <c r="H18" s="10">
        <v>0.38095238095238093</v>
      </c>
      <c r="I18" s="10"/>
      <c r="J18" s="9">
        <v>48</v>
      </c>
      <c r="K18" s="10">
        <v>0.5797101449275363</v>
      </c>
      <c r="L18" s="9">
        <v>34.8</v>
      </c>
      <c r="M18" s="9">
        <v>82.8</v>
      </c>
      <c r="N18" s="9"/>
      <c r="O18" s="11">
        <v>1.2</v>
      </c>
      <c r="P18" s="14">
        <v>166.66666666666669</v>
      </c>
      <c r="Q18" s="14"/>
      <c r="R18" s="9">
        <v>44</v>
      </c>
    </row>
    <row r="19" spans="1:18" ht="12.75">
      <c r="A19" s="8" t="s">
        <v>80</v>
      </c>
      <c r="B19" s="9">
        <v>195</v>
      </c>
      <c r="C19" s="13">
        <v>2.2413793103448274</v>
      </c>
      <c r="D19" s="10">
        <v>0.51</v>
      </c>
      <c r="E19" s="10"/>
      <c r="F19" s="9">
        <v>87</v>
      </c>
      <c r="G19" s="9">
        <v>42</v>
      </c>
      <c r="H19" s="10">
        <v>0.4827586206896552</v>
      </c>
      <c r="I19" s="10"/>
      <c r="J19" s="9">
        <v>44</v>
      </c>
      <c r="K19" s="10">
        <v>0.5372405372405372</v>
      </c>
      <c r="L19" s="9">
        <v>37.9</v>
      </c>
      <c r="M19" s="9">
        <v>81.9</v>
      </c>
      <c r="N19" s="9"/>
      <c r="O19" s="11">
        <v>5.1</v>
      </c>
      <c r="P19" s="14">
        <v>38.23529411764706</v>
      </c>
      <c r="Q19" s="14"/>
      <c r="R19" s="9">
        <v>47</v>
      </c>
    </row>
    <row r="20" spans="1:18" ht="12.75">
      <c r="A20" s="8" t="s">
        <v>81</v>
      </c>
      <c r="B20" s="9">
        <v>179</v>
      </c>
      <c r="C20" s="13">
        <v>2.1058823529411765</v>
      </c>
      <c r="D20" s="10">
        <v>0.25</v>
      </c>
      <c r="E20" s="10"/>
      <c r="F20" s="9">
        <v>85</v>
      </c>
      <c r="G20" s="9">
        <v>38</v>
      </c>
      <c r="H20" s="10">
        <v>0.4470588235294118</v>
      </c>
      <c r="I20" s="10"/>
      <c r="J20" s="9">
        <v>45</v>
      </c>
      <c r="K20" s="10">
        <v>0.5447941888619855</v>
      </c>
      <c r="L20" s="9">
        <v>37.6</v>
      </c>
      <c r="M20" s="9">
        <v>82.6</v>
      </c>
      <c r="N20" s="9"/>
      <c r="O20" s="11">
        <v>2.4</v>
      </c>
      <c r="P20" s="14">
        <v>74.58333333333334</v>
      </c>
      <c r="Q20" s="14"/>
      <c r="R20" s="9">
        <v>39</v>
      </c>
    </row>
    <row r="21" spans="1:18" ht="12.75">
      <c r="A21" s="8" t="s">
        <v>82</v>
      </c>
      <c r="B21" s="9">
        <v>175</v>
      </c>
      <c r="C21" s="13">
        <v>2.0588235294117645</v>
      </c>
      <c r="D21" s="10">
        <v>0</v>
      </c>
      <c r="E21" s="10"/>
      <c r="F21" s="9">
        <v>85</v>
      </c>
      <c r="G21" s="9">
        <v>49</v>
      </c>
      <c r="H21" s="10">
        <v>0.5764705882352941</v>
      </c>
      <c r="I21" s="10"/>
      <c r="J21" s="9">
        <v>52</v>
      </c>
      <c r="K21" s="10">
        <v>0.7103825136612022</v>
      </c>
      <c r="L21" s="9">
        <v>21.2</v>
      </c>
      <c r="M21" s="9">
        <v>73.2</v>
      </c>
      <c r="N21" s="9"/>
      <c r="O21" s="11">
        <v>11.8</v>
      </c>
      <c r="P21" s="14">
        <v>14.83050847457627</v>
      </c>
      <c r="Q21" s="14"/>
      <c r="R21" s="9">
        <v>62</v>
      </c>
    </row>
    <row r="22" spans="1:18" ht="12.75">
      <c r="A22" s="8" t="s">
        <v>83</v>
      </c>
      <c r="B22" s="9">
        <v>169</v>
      </c>
      <c r="C22" s="13">
        <v>2.223684210526316</v>
      </c>
      <c r="D22" s="10">
        <v>0.3</v>
      </c>
      <c r="E22" s="10"/>
      <c r="F22" s="9">
        <v>76</v>
      </c>
      <c r="G22" s="9">
        <v>28</v>
      </c>
      <c r="H22" s="10">
        <v>0.3684210526315789</v>
      </c>
      <c r="I22" s="10"/>
      <c r="J22" s="9">
        <v>52</v>
      </c>
      <c r="K22" s="10">
        <v>0.6124852767962308</v>
      </c>
      <c r="L22" s="9">
        <v>32.9</v>
      </c>
      <c r="M22" s="9">
        <v>84.9</v>
      </c>
      <c r="N22" s="9"/>
      <c r="O22" s="11">
        <v>-8.9</v>
      </c>
      <c r="P22" s="14">
        <v>-18.98876404494382</v>
      </c>
      <c r="Q22" s="14"/>
      <c r="R22" s="9">
        <v>33</v>
      </c>
    </row>
    <row r="23" spans="1:18" ht="12.75">
      <c r="A23" s="8" t="s">
        <v>84</v>
      </c>
      <c r="B23" s="9">
        <v>168</v>
      </c>
      <c r="C23" s="13">
        <v>2.24</v>
      </c>
      <c r="D23" s="10">
        <v>0.54</v>
      </c>
      <c r="E23" s="10"/>
      <c r="F23" s="9">
        <v>75</v>
      </c>
      <c r="G23" s="9">
        <v>25</v>
      </c>
      <c r="H23" s="10">
        <v>0.3333333333333333</v>
      </c>
      <c r="I23" s="10"/>
      <c r="J23" s="9">
        <v>52</v>
      </c>
      <c r="K23" s="10">
        <v>0.6011560693641619</v>
      </c>
      <c r="L23" s="9">
        <v>34.5</v>
      </c>
      <c r="M23" s="9">
        <v>86.5</v>
      </c>
      <c r="N23" s="9"/>
      <c r="O23" s="11">
        <v>-11.5</v>
      </c>
      <c r="P23" s="14">
        <v>-14.608695652173912</v>
      </c>
      <c r="Q23" s="14"/>
      <c r="R23" s="9">
        <v>37</v>
      </c>
    </row>
    <row r="24" spans="1:18" ht="12.75">
      <c r="A24" s="8" t="s">
        <v>85</v>
      </c>
      <c r="B24" s="9">
        <v>164</v>
      </c>
      <c r="C24" s="13">
        <v>2.342857142857143</v>
      </c>
      <c r="D24" s="10">
        <v>0.49</v>
      </c>
      <c r="E24" s="10"/>
      <c r="F24" s="9">
        <v>70</v>
      </c>
      <c r="G24" s="9">
        <v>24</v>
      </c>
      <c r="H24" s="10">
        <v>0.34285714285714286</v>
      </c>
      <c r="I24" s="10"/>
      <c r="J24" s="9">
        <v>38</v>
      </c>
      <c r="K24" s="10">
        <v>0.5329593267882188</v>
      </c>
      <c r="L24" s="9">
        <v>33.3</v>
      </c>
      <c r="M24" s="9">
        <v>71.3</v>
      </c>
      <c r="N24" s="9"/>
      <c r="O24" s="11">
        <v>-1.3</v>
      </c>
      <c r="P24" s="14">
        <v>-126.15384615384615</v>
      </c>
      <c r="Q24" s="14"/>
      <c r="R24" s="9">
        <v>46</v>
      </c>
    </row>
    <row r="25" spans="1:18" ht="12.75">
      <c r="A25" s="8" t="s">
        <v>86</v>
      </c>
      <c r="B25" s="9">
        <v>163</v>
      </c>
      <c r="C25" s="13">
        <v>2.2027027027027026</v>
      </c>
      <c r="D25" s="10">
        <v>0.49</v>
      </c>
      <c r="E25" s="10"/>
      <c r="F25" s="9">
        <v>74</v>
      </c>
      <c r="G25" s="9">
        <v>24</v>
      </c>
      <c r="H25" s="10">
        <v>0.32432432432432434</v>
      </c>
      <c r="I25" s="10"/>
      <c r="J25" s="9">
        <v>46</v>
      </c>
      <c r="K25" s="10">
        <v>0.5515587529976019</v>
      </c>
      <c r="L25" s="9">
        <v>37.4</v>
      </c>
      <c r="M25" s="9">
        <v>83.4</v>
      </c>
      <c r="N25" s="9"/>
      <c r="O25" s="11">
        <v>-9.4</v>
      </c>
      <c r="P25" s="14">
        <v>-17.340425531914892</v>
      </c>
      <c r="Q25" s="14"/>
      <c r="R25" s="9">
        <v>50</v>
      </c>
    </row>
    <row r="26" spans="1:18" ht="12.75">
      <c r="A26" s="8" t="s">
        <v>87</v>
      </c>
      <c r="B26" s="9">
        <v>162</v>
      </c>
      <c r="C26" s="13">
        <v>2.219178082191781</v>
      </c>
      <c r="D26" s="10">
        <v>0.74</v>
      </c>
      <c r="E26" s="10"/>
      <c r="F26" s="9">
        <v>73</v>
      </c>
      <c r="G26" s="9">
        <v>24</v>
      </c>
      <c r="H26" s="10">
        <v>0.3287671232876712</v>
      </c>
      <c r="I26" s="10"/>
      <c r="J26" s="9">
        <v>48</v>
      </c>
      <c r="K26" s="10">
        <v>0.5882352941176471</v>
      </c>
      <c r="L26" s="9">
        <v>33.6</v>
      </c>
      <c r="M26" s="9">
        <v>81.6</v>
      </c>
      <c r="N26" s="9"/>
      <c r="O26" s="11">
        <v>-8.6</v>
      </c>
      <c r="P26" s="14">
        <v>-18.837209302325583</v>
      </c>
      <c r="Q26" s="14"/>
      <c r="R26" s="9">
        <v>38</v>
      </c>
    </row>
    <row r="27" spans="1:18" ht="12.75">
      <c r="A27" s="8" t="s">
        <v>88</v>
      </c>
      <c r="B27" s="9">
        <v>160</v>
      </c>
      <c r="C27" s="13">
        <v>2.191780821917808</v>
      </c>
      <c r="D27" s="10">
        <v>0.43</v>
      </c>
      <c r="E27" s="10"/>
      <c r="F27" s="9">
        <v>73</v>
      </c>
      <c r="G27" s="9">
        <v>25</v>
      </c>
      <c r="H27" s="10">
        <v>0.3424657534246575</v>
      </c>
      <c r="I27" s="10"/>
      <c r="J27" s="9">
        <v>48</v>
      </c>
      <c r="K27" s="10">
        <v>0.6007509386733416</v>
      </c>
      <c r="L27" s="9">
        <v>31.9</v>
      </c>
      <c r="M27" s="9">
        <v>79.9</v>
      </c>
      <c r="N27" s="9"/>
      <c r="O27" s="11">
        <v>-6.9</v>
      </c>
      <c r="P27" s="14">
        <v>-23.18840579710145</v>
      </c>
      <c r="Q27" s="14"/>
      <c r="R27" s="9">
        <v>38</v>
      </c>
    </row>
    <row r="28" spans="1:18" ht="12.75">
      <c r="A28" s="8" t="s">
        <v>89</v>
      </c>
      <c r="B28" s="9">
        <v>158</v>
      </c>
      <c r="C28" s="13">
        <v>2.257142857142857</v>
      </c>
      <c r="D28" s="10">
        <v>0.44</v>
      </c>
      <c r="E28" s="10"/>
      <c r="F28" s="9">
        <v>70</v>
      </c>
      <c r="G28" s="9">
        <v>24</v>
      </c>
      <c r="H28" s="10">
        <v>0.34285714285714286</v>
      </c>
      <c r="I28" s="10"/>
      <c r="J28" s="9">
        <v>47</v>
      </c>
      <c r="K28" s="10">
        <v>0.6176084099868594</v>
      </c>
      <c r="L28" s="9">
        <v>29.1</v>
      </c>
      <c r="M28" s="9">
        <v>76.1</v>
      </c>
      <c r="N28" s="9"/>
      <c r="O28" s="11">
        <v>-6.1</v>
      </c>
      <c r="P28" s="14">
        <v>-25.901639344262296</v>
      </c>
      <c r="Q28" s="14"/>
      <c r="R28" s="9">
        <v>42</v>
      </c>
    </row>
    <row r="29" spans="1:18" ht="12.75">
      <c r="A29" s="8" t="s">
        <v>90</v>
      </c>
      <c r="B29" s="9">
        <v>157</v>
      </c>
      <c r="C29" s="13">
        <v>2.211267605633803</v>
      </c>
      <c r="D29" s="10">
        <v>0.29</v>
      </c>
      <c r="E29" s="10"/>
      <c r="F29" s="9">
        <v>71</v>
      </c>
      <c r="G29" s="9">
        <v>26</v>
      </c>
      <c r="H29" s="10">
        <v>0.36619718309859156</v>
      </c>
      <c r="I29" s="10"/>
      <c r="J29" s="9">
        <v>43</v>
      </c>
      <c r="K29" s="10">
        <v>0.5505761843790014</v>
      </c>
      <c r="L29" s="9">
        <v>35.1</v>
      </c>
      <c r="M29" s="9">
        <v>78.1</v>
      </c>
      <c r="N29" s="9"/>
      <c r="O29" s="11">
        <v>-7.1</v>
      </c>
      <c r="P29" s="14">
        <v>-22.112676056338028</v>
      </c>
      <c r="Q29" s="14"/>
      <c r="R29" s="9">
        <v>46</v>
      </c>
    </row>
    <row r="30" spans="1:18" ht="12.75">
      <c r="A30" s="8" t="s">
        <v>91</v>
      </c>
      <c r="B30" s="9">
        <v>154</v>
      </c>
      <c r="C30" s="13">
        <v>2.40625</v>
      </c>
      <c r="D30" s="10">
        <v>0.65</v>
      </c>
      <c r="E30" s="10"/>
      <c r="F30" s="9">
        <v>64</v>
      </c>
      <c r="G30" s="9">
        <v>23</v>
      </c>
      <c r="H30" s="10">
        <v>0.359375</v>
      </c>
      <c r="I30" s="10"/>
      <c r="J30" s="9">
        <v>46</v>
      </c>
      <c r="K30" s="10">
        <v>0.6318681318681318</v>
      </c>
      <c r="L30" s="9">
        <v>26.8</v>
      </c>
      <c r="M30" s="9">
        <v>72.8</v>
      </c>
      <c r="N30" s="9"/>
      <c r="O30" s="11">
        <v>-8.8</v>
      </c>
      <c r="P30" s="14">
        <v>-17.5</v>
      </c>
      <c r="Q30" s="14"/>
      <c r="R30" s="9">
        <v>49</v>
      </c>
    </row>
    <row r="31" spans="1:18" ht="12.75">
      <c r="A31" s="8" t="s">
        <v>92</v>
      </c>
      <c r="B31" s="9">
        <v>142</v>
      </c>
      <c r="C31" s="13">
        <v>2.088235294117647</v>
      </c>
      <c r="D31" s="10">
        <v>0.63</v>
      </c>
      <c r="E31" s="10"/>
      <c r="F31" s="9">
        <v>68</v>
      </c>
      <c r="G31" s="9">
        <v>19</v>
      </c>
      <c r="H31" s="10">
        <v>0.27941176470588236</v>
      </c>
      <c r="I31" s="10"/>
      <c r="J31" s="9">
        <v>40</v>
      </c>
      <c r="K31" s="10">
        <v>0.5148005148005148</v>
      </c>
      <c r="L31" s="9">
        <v>37.7</v>
      </c>
      <c r="M31" s="9">
        <v>77.7</v>
      </c>
      <c r="N31" s="9"/>
      <c r="O31" s="11">
        <v>-9.7</v>
      </c>
      <c r="P31" s="14">
        <v>-14.63917525773196</v>
      </c>
      <c r="Q31" s="14"/>
      <c r="R31" s="9">
        <v>39</v>
      </c>
    </row>
    <row r="33" spans="1:18" ht="12.75">
      <c r="A33" s="17" t="s">
        <v>140</v>
      </c>
      <c r="B33" s="15">
        <f>MAX(B2:B31)</f>
        <v>448</v>
      </c>
      <c r="C33" s="13">
        <f aca="true" t="shared" si="0" ref="C33:R33">MAX(C2:C31)</f>
        <v>3</v>
      </c>
      <c r="D33" s="10">
        <f t="shared" si="0"/>
        <v>1.13</v>
      </c>
      <c r="E33" s="10"/>
      <c r="F33" s="9">
        <f t="shared" si="0"/>
        <v>160</v>
      </c>
      <c r="G33" s="9">
        <f t="shared" si="0"/>
        <v>78</v>
      </c>
      <c r="H33" s="10">
        <f t="shared" si="0"/>
        <v>0.5764705882352941</v>
      </c>
      <c r="I33" s="10"/>
      <c r="J33" s="9">
        <f t="shared" si="0"/>
        <v>66</v>
      </c>
      <c r="K33" s="10">
        <f t="shared" si="0"/>
        <v>0.7103825136612022</v>
      </c>
      <c r="L33" s="9">
        <f t="shared" si="0"/>
        <v>49.4</v>
      </c>
      <c r="M33" s="9">
        <f t="shared" si="0"/>
        <v>106.3</v>
      </c>
      <c r="N33" s="9"/>
      <c r="O33" s="11">
        <f t="shared" si="0"/>
        <v>66.4</v>
      </c>
      <c r="P33" s="14">
        <f t="shared" si="0"/>
        <v>310</v>
      </c>
      <c r="Q33" s="14"/>
      <c r="R33" s="9">
        <f t="shared" si="0"/>
        <v>88</v>
      </c>
    </row>
    <row r="34" spans="1:18" ht="12.75">
      <c r="A34" s="17" t="s">
        <v>141</v>
      </c>
      <c r="B34" s="15">
        <f>MIN(B2:B31)</f>
        <v>142</v>
      </c>
      <c r="C34" s="13">
        <f aca="true" t="shared" si="1" ref="C34:R34">MIN(C2:C31)</f>
        <v>2.0588235294117645</v>
      </c>
      <c r="D34" s="10">
        <f t="shared" si="1"/>
        <v>0</v>
      </c>
      <c r="E34" s="10"/>
      <c r="F34" s="9">
        <f t="shared" si="1"/>
        <v>64</v>
      </c>
      <c r="G34" s="9">
        <f t="shared" si="1"/>
        <v>19</v>
      </c>
      <c r="H34" s="10">
        <f t="shared" si="1"/>
        <v>0.26582278481012656</v>
      </c>
      <c r="I34" s="10"/>
      <c r="J34" s="9">
        <f t="shared" si="1"/>
        <v>38</v>
      </c>
      <c r="K34" s="10">
        <f t="shared" si="1"/>
        <v>0.5030181086519114</v>
      </c>
      <c r="L34" s="9">
        <f t="shared" si="1"/>
        <v>21.2</v>
      </c>
      <c r="M34" s="9">
        <f t="shared" si="1"/>
        <v>71.3</v>
      </c>
      <c r="N34" s="9"/>
      <c r="O34" s="11">
        <f t="shared" si="1"/>
        <v>-11.5</v>
      </c>
      <c r="P34" s="14">
        <f t="shared" si="1"/>
        <v>-152.77777777777777</v>
      </c>
      <c r="Q34" s="14"/>
      <c r="R34" s="9">
        <f t="shared" si="1"/>
        <v>33</v>
      </c>
    </row>
    <row r="35" spans="1:18" ht="12.75">
      <c r="A35" s="17" t="s">
        <v>142</v>
      </c>
      <c r="B35" s="15">
        <f>B33-B34</f>
        <v>306</v>
      </c>
      <c r="C35" s="13">
        <f aca="true" t="shared" si="2" ref="C35:R35">C33-C34</f>
        <v>0.9411764705882355</v>
      </c>
      <c r="D35" s="10">
        <f t="shared" si="2"/>
        <v>1.13</v>
      </c>
      <c r="E35" s="10"/>
      <c r="F35" s="9">
        <f t="shared" si="2"/>
        <v>96</v>
      </c>
      <c r="G35" s="9">
        <f t="shared" si="2"/>
        <v>59</v>
      </c>
      <c r="H35" s="10">
        <f t="shared" si="2"/>
        <v>0.3106478034251675</v>
      </c>
      <c r="I35" s="10"/>
      <c r="J35" s="9">
        <f t="shared" si="2"/>
        <v>28</v>
      </c>
      <c r="K35" s="10">
        <f t="shared" si="2"/>
        <v>0.20736440500929076</v>
      </c>
      <c r="L35" s="9">
        <f t="shared" si="2"/>
        <v>28.2</v>
      </c>
      <c r="M35" s="9">
        <f t="shared" si="2"/>
        <v>35</v>
      </c>
      <c r="N35" s="9"/>
      <c r="O35" s="11">
        <f t="shared" si="2"/>
        <v>77.9</v>
      </c>
      <c r="P35" s="14">
        <f t="shared" si="2"/>
        <v>462.77777777777777</v>
      </c>
      <c r="Q35" s="14"/>
      <c r="R35" s="9">
        <f t="shared" si="2"/>
        <v>55</v>
      </c>
    </row>
    <row r="36" spans="1:18" ht="12.75">
      <c r="A36" s="17"/>
      <c r="B36" s="15"/>
      <c r="C36" s="13"/>
      <c r="D36" s="10"/>
      <c r="E36" s="10"/>
      <c r="F36" s="9"/>
      <c r="G36" s="9"/>
      <c r="H36" s="10"/>
      <c r="I36" s="10"/>
      <c r="J36" s="9"/>
      <c r="K36" s="10"/>
      <c r="L36" s="9"/>
      <c r="M36" s="9"/>
      <c r="N36" s="9"/>
      <c r="O36" s="11"/>
      <c r="P36" s="14"/>
      <c r="Q36" s="14"/>
      <c r="R36" s="9"/>
    </row>
    <row r="37" spans="1:18" ht="12.75">
      <c r="A37" s="17" t="s">
        <v>133</v>
      </c>
      <c r="B37" s="15">
        <f>AVERAGE(B2:B31)</f>
        <v>219.53333333333333</v>
      </c>
      <c r="C37" s="13">
        <f aca="true" t="shared" si="3" ref="C37:R37">AVERAGE(C2:C31)</f>
        <v>2.362410816468234</v>
      </c>
      <c r="D37" s="10">
        <f t="shared" si="3"/>
        <v>0.4313333333333334</v>
      </c>
      <c r="E37" s="10"/>
      <c r="F37" s="9">
        <f t="shared" si="3"/>
        <v>91.56666666666666</v>
      </c>
      <c r="G37" s="9">
        <f t="shared" si="3"/>
        <v>39.1</v>
      </c>
      <c r="H37" s="10">
        <f t="shared" si="3"/>
        <v>0.414798260777461</v>
      </c>
      <c r="I37" s="10"/>
      <c r="J37" s="9">
        <f t="shared" si="3"/>
        <v>50.266666666666666</v>
      </c>
      <c r="K37" s="10">
        <f t="shared" si="3"/>
        <v>0.5798814835205227</v>
      </c>
      <c r="L37" s="9">
        <f t="shared" si="3"/>
        <v>36.583333333333336</v>
      </c>
      <c r="M37" s="9">
        <f t="shared" si="3"/>
        <v>86.85</v>
      </c>
      <c r="N37" s="9"/>
      <c r="O37" s="11">
        <f t="shared" si="3"/>
        <v>4.716666666666666</v>
      </c>
      <c r="P37" s="14">
        <f t="shared" si="3"/>
        <v>31.982629284844176</v>
      </c>
      <c r="Q37" s="14"/>
      <c r="R37" s="9">
        <f t="shared" si="3"/>
        <v>51</v>
      </c>
    </row>
    <row r="38" spans="1:18" ht="12.75">
      <c r="A38" s="17" t="s">
        <v>134</v>
      </c>
      <c r="B38" s="15">
        <f>STDEV(B2:B31)</f>
        <v>74.08323991822715</v>
      </c>
      <c r="C38" s="13">
        <f aca="true" t="shared" si="4" ref="C38:R38">STDEV(C2:C31)</f>
        <v>0.24117413780374522</v>
      </c>
      <c r="D38" s="10">
        <f t="shared" si="4"/>
        <v>0.2737949564197988</v>
      </c>
      <c r="E38" s="10"/>
      <c r="F38" s="9">
        <f t="shared" si="4"/>
        <v>22.35093662055557</v>
      </c>
      <c r="G38" s="9">
        <f t="shared" si="4"/>
        <v>15.809970664545618</v>
      </c>
      <c r="H38" s="10">
        <f t="shared" si="4"/>
        <v>0.08718537668103304</v>
      </c>
      <c r="I38" s="10"/>
      <c r="J38" s="9">
        <f t="shared" si="4"/>
        <v>5.632010318694837</v>
      </c>
      <c r="K38" s="10">
        <f t="shared" si="4"/>
        <v>0.04348528650588173</v>
      </c>
      <c r="L38" s="9">
        <f t="shared" si="4"/>
        <v>5.966000412298031</v>
      </c>
      <c r="M38" s="9">
        <f t="shared" si="4"/>
        <v>9.181193296343766</v>
      </c>
      <c r="N38" s="9"/>
      <c r="O38" s="11">
        <f t="shared" si="4"/>
        <v>16.5671066571235</v>
      </c>
      <c r="P38" s="14">
        <f t="shared" si="4"/>
        <v>96.74964589877528</v>
      </c>
      <c r="Q38" s="14"/>
      <c r="R38" s="9">
        <f t="shared" si="4"/>
        <v>12.473420016040176</v>
      </c>
    </row>
    <row r="39" spans="1:18" ht="12.75">
      <c r="A39" s="17" t="s">
        <v>135</v>
      </c>
      <c r="B39" s="16">
        <f>B38/B37</f>
        <v>0.33745781924488527</v>
      </c>
      <c r="C39" s="12">
        <f aca="true" t="shared" si="5" ref="C39:R39">C38/C37</f>
        <v>0.10208814492489357</v>
      </c>
      <c r="D39" s="12">
        <f t="shared" si="5"/>
        <v>0.6347641957182351</v>
      </c>
      <c r="E39" s="12"/>
      <c r="F39" s="12">
        <f t="shared" si="5"/>
        <v>0.2440946846074507</v>
      </c>
      <c r="G39" s="12">
        <f t="shared" si="5"/>
        <v>0.404347075819581</v>
      </c>
      <c r="H39" s="12">
        <f t="shared" si="5"/>
        <v>0.21018742103117916</v>
      </c>
      <c r="I39" s="12"/>
      <c r="J39" s="12">
        <f t="shared" si="5"/>
        <v>0.1120426455973774</v>
      </c>
      <c r="K39" s="12">
        <f t="shared" si="5"/>
        <v>0.07498995526099211</v>
      </c>
      <c r="L39" s="12">
        <f t="shared" si="5"/>
        <v>0.16307973792158625</v>
      </c>
      <c r="M39" s="12">
        <f t="shared" si="5"/>
        <v>0.10571322160441873</v>
      </c>
      <c r="N39" s="12"/>
      <c r="O39" s="12">
        <f t="shared" si="5"/>
        <v>3.5124607753618733</v>
      </c>
      <c r="P39" s="12">
        <f t="shared" si="5"/>
        <v>3.025068546963482</v>
      </c>
      <c r="Q39" s="12"/>
      <c r="R39" s="12">
        <f t="shared" si="5"/>
        <v>0.2445768630596113</v>
      </c>
    </row>
    <row r="40" spans="1:18" ht="12.75">
      <c r="A40" s="17"/>
      <c r="B40" s="15"/>
      <c r="C40" s="13"/>
      <c r="D40" s="10"/>
      <c r="E40" s="10"/>
      <c r="F40" s="9"/>
      <c r="G40" s="9"/>
      <c r="H40" s="10"/>
      <c r="I40" s="10"/>
      <c r="J40" s="9"/>
      <c r="K40" s="10"/>
      <c r="L40" s="9"/>
      <c r="M40" s="9"/>
      <c r="N40" s="9"/>
      <c r="O40" s="11"/>
      <c r="P40" s="14"/>
      <c r="Q40" s="14"/>
      <c r="R40" s="9"/>
    </row>
    <row r="41" spans="1:18" ht="12.75">
      <c r="A41" s="17" t="s">
        <v>136</v>
      </c>
      <c r="B41" s="15">
        <f>PERCENTILE(B$2:B$31,0.25)</f>
        <v>165</v>
      </c>
      <c r="C41" s="13">
        <f aca="true" t="shared" si="6" ref="C41:R41">PERCENTILE(C$2:C$31,0.25)</f>
        <v>2.2070225088850863</v>
      </c>
      <c r="D41" s="10">
        <f t="shared" si="6"/>
        <v>0.2425</v>
      </c>
      <c r="E41" s="10"/>
      <c r="F41" s="9">
        <f t="shared" si="6"/>
        <v>74.25</v>
      </c>
      <c r="G41" s="9">
        <f t="shared" si="6"/>
        <v>25</v>
      </c>
      <c r="H41" s="10">
        <f t="shared" si="6"/>
        <v>0.34256360078277887</v>
      </c>
      <c r="I41" s="10"/>
      <c r="J41" s="9">
        <f t="shared" si="6"/>
        <v>46.25</v>
      </c>
      <c r="K41" s="10">
        <f t="shared" si="6"/>
        <v>0.5471314067357685</v>
      </c>
      <c r="L41" s="9">
        <f t="shared" si="6"/>
        <v>33.375</v>
      </c>
      <c r="M41" s="9">
        <f t="shared" si="6"/>
        <v>80.325</v>
      </c>
      <c r="N41" s="9"/>
      <c r="O41" s="11">
        <f t="shared" si="6"/>
        <v>-6.7</v>
      </c>
      <c r="P41" s="14">
        <f t="shared" si="6"/>
        <v>-18.502906976744185</v>
      </c>
      <c r="Q41" s="14"/>
      <c r="R41" s="9">
        <f t="shared" si="6"/>
        <v>41.25</v>
      </c>
    </row>
    <row r="42" spans="1:18" ht="12.75">
      <c r="A42" s="17" t="s">
        <v>137</v>
      </c>
      <c r="B42" s="15">
        <f>PERCENTILE(B$2:B$31,0.5)</f>
        <v>202.5</v>
      </c>
      <c r="C42" s="13">
        <f aca="true" t="shared" si="7" ref="C42:R42">PERCENTILE(C$2:C$31,0.5)</f>
        <v>2.272901325478645</v>
      </c>
      <c r="D42" s="10">
        <f t="shared" si="7"/>
        <v>0.46499999999999997</v>
      </c>
      <c r="E42" s="10"/>
      <c r="F42" s="9">
        <f t="shared" si="7"/>
        <v>88.5</v>
      </c>
      <c r="G42" s="9">
        <f t="shared" si="7"/>
        <v>37</v>
      </c>
      <c r="H42" s="10">
        <f t="shared" si="7"/>
        <v>0.4</v>
      </c>
      <c r="I42" s="10"/>
      <c r="J42" s="9">
        <f t="shared" si="7"/>
        <v>51.5</v>
      </c>
      <c r="K42" s="10">
        <f t="shared" si="7"/>
        <v>0.5839727195225917</v>
      </c>
      <c r="L42" s="9">
        <f t="shared" si="7"/>
        <v>35.9</v>
      </c>
      <c r="M42" s="9">
        <f t="shared" si="7"/>
        <v>87.15</v>
      </c>
      <c r="N42" s="9"/>
      <c r="O42" s="11">
        <f t="shared" si="7"/>
        <v>1.2</v>
      </c>
      <c r="P42" s="14">
        <f t="shared" si="7"/>
        <v>12.8396444082519</v>
      </c>
      <c r="Q42" s="14"/>
      <c r="R42" s="9">
        <f t="shared" si="7"/>
        <v>49.5</v>
      </c>
    </row>
    <row r="43" spans="1:18" ht="12.75">
      <c r="A43" s="17" t="s">
        <v>138</v>
      </c>
      <c r="B43" s="15">
        <f>PERCENTILE(B$2:B$31,0.75)</f>
        <v>234.75</v>
      </c>
      <c r="C43" s="13">
        <f aca="true" t="shared" si="8" ref="C43:R43">PERCENTILE(C$2:C$31,0.75)</f>
        <v>2.5054086538461537</v>
      </c>
      <c r="D43" s="10">
        <f t="shared" si="8"/>
        <v>0.6075</v>
      </c>
      <c r="E43" s="10"/>
      <c r="F43" s="9">
        <f t="shared" si="8"/>
        <v>97</v>
      </c>
      <c r="G43" s="9">
        <f t="shared" si="8"/>
        <v>49.75</v>
      </c>
      <c r="H43" s="10">
        <f t="shared" si="8"/>
        <v>0.48650412087912087</v>
      </c>
      <c r="I43" s="10"/>
      <c r="J43" s="9">
        <f t="shared" si="8"/>
        <v>53</v>
      </c>
      <c r="K43" s="10">
        <f t="shared" si="8"/>
        <v>0.6022979459124691</v>
      </c>
      <c r="L43" s="9">
        <f t="shared" si="8"/>
        <v>39.925</v>
      </c>
      <c r="M43" s="9">
        <f t="shared" si="8"/>
        <v>92.8</v>
      </c>
      <c r="N43" s="9"/>
      <c r="O43" s="11">
        <f t="shared" si="8"/>
        <v>6.825</v>
      </c>
      <c r="P43" s="14">
        <f t="shared" si="8"/>
        <v>66.94813829787235</v>
      </c>
      <c r="Q43" s="14"/>
      <c r="R43" s="9">
        <f t="shared" si="8"/>
        <v>57.75</v>
      </c>
    </row>
    <row r="44" spans="1:18" ht="12.75">
      <c r="A44" s="17" t="s">
        <v>139</v>
      </c>
      <c r="B44" s="16">
        <f>(B43-B41)/B42</f>
        <v>0.34444444444444444</v>
      </c>
      <c r="C44" s="12">
        <f aca="true" t="shared" si="9" ref="C44:R44">(C43-C41)/C42</f>
        <v>0.13127984995047287</v>
      </c>
      <c r="D44" s="12">
        <f t="shared" si="9"/>
        <v>0.78494623655914</v>
      </c>
      <c r="E44" s="12"/>
      <c r="F44" s="12">
        <f t="shared" si="9"/>
        <v>0.2570621468926554</v>
      </c>
      <c r="G44" s="12">
        <f t="shared" si="9"/>
        <v>0.668918918918919</v>
      </c>
      <c r="H44" s="12">
        <f t="shared" si="9"/>
        <v>0.359851300240855</v>
      </c>
      <c r="I44" s="12"/>
      <c r="J44" s="12">
        <f t="shared" si="9"/>
        <v>0.13106796116504854</v>
      </c>
      <c r="K44" s="12">
        <f t="shared" si="9"/>
        <v>0.09446766489674416</v>
      </c>
      <c r="L44" s="12">
        <f t="shared" si="9"/>
        <v>0.1824512534818941</v>
      </c>
      <c r="M44" s="12">
        <f t="shared" si="9"/>
        <v>0.14314400458978765</v>
      </c>
      <c r="N44" s="12"/>
      <c r="O44" s="12">
        <f t="shared" si="9"/>
        <v>11.270833333333334</v>
      </c>
      <c r="P44" s="12">
        <f t="shared" si="9"/>
        <v>6.655250142262357</v>
      </c>
      <c r="Q44" s="12"/>
      <c r="R44" s="12">
        <f t="shared" si="9"/>
        <v>0.3333333333333333</v>
      </c>
    </row>
  </sheetData>
  <printOptions/>
  <pageMargins left="0.3" right="0.3" top="1" bottom="1" header="0.5" footer="0.5"/>
  <pageSetup fitToHeight="1" fitToWidth="1" horizontalDpi="600" verticalDpi="600" orientation="landscape" scale="83" r:id="rId1"/>
  <headerFooter alignWithMargins="0">
    <oddHeader>&amp;C&amp;"Arial,Bold"&amp;12Forbes: NAPSL Valuations (2008 &amp; 2009)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2010-11-07T20:35:11Z</cp:lastPrinted>
  <dcterms:created xsi:type="dcterms:W3CDTF">2010-11-07T18:50:26Z</dcterms:created>
  <dcterms:modified xsi:type="dcterms:W3CDTF">2010-11-07T20:45:27Z</dcterms:modified>
  <cp:category/>
  <cp:version/>
  <cp:contentType/>
  <cp:contentStatus/>
</cp:coreProperties>
</file>